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S:\03_VEŘEJNÉ ZAKÁZKY\Zákonné zakázky\2024\VZ_2024_03_Chodník v ulici Obvodová, Kroměříž, Chodník a zastávka na ulici Lutopecká\Lutopecká\03_ZD\"/>
    </mc:Choice>
  </mc:AlternateContent>
  <xr:revisionPtr revIDLastSave="0" documentId="8_{E3E6D75C-7056-41FF-8E67-1003CD8A9FD7}" xr6:coauthVersionLast="36" xr6:coauthVersionMax="36" xr10:uidLastSave="{00000000-0000-0000-0000-000000000000}"/>
  <bookViews>
    <workbookView xWindow="0" yWindow="0" windowWidth="19200" windowHeight="9270" activeTab="1" xr2:uid="{00000000-000D-0000-FFFF-FFFF00000000}"/>
  </bookViews>
  <sheets>
    <sheet name="Rekapitulace stavby" sheetId="1" r:id="rId1"/>
    <sheet name="SO 000 - Vedlejší rozpočt..." sheetId="2" r:id="rId2"/>
    <sheet name="SO 101.1 - Chodník v ulic..." sheetId="3" r:id="rId3"/>
    <sheet name="SO 101.2 - Chodník v ulic..." sheetId="4" r:id="rId4"/>
  </sheets>
  <definedNames>
    <definedName name="_xlnm._FilterDatabase" localSheetId="1" hidden="1">'SO 000 - Vedlejší rozpočt...'!$C$119:$K$146</definedName>
    <definedName name="_xlnm._FilterDatabase" localSheetId="2" hidden="1">'SO 101.1 - Chodník v ulic...'!$C$123:$K$307</definedName>
    <definedName name="_xlnm._FilterDatabase" localSheetId="3" hidden="1">'SO 101.2 - Chodník v ulic...'!$C$123:$K$225</definedName>
    <definedName name="_xlnm.Print_Titles" localSheetId="0">'Rekapitulace stavby'!$92:$92</definedName>
    <definedName name="_xlnm.Print_Titles" localSheetId="1">'SO 000 - Vedlejší rozpočt...'!$119:$119</definedName>
    <definedName name="_xlnm.Print_Titles" localSheetId="2">'SO 101.1 - Chodník v ulic...'!$123:$123</definedName>
    <definedName name="_xlnm.Print_Titles" localSheetId="3">'SO 101.2 - Chodník v ulic...'!$123:$123</definedName>
    <definedName name="_xlnm.Print_Area" localSheetId="0">'Rekapitulace stavby'!$D$4:$AO$76,'Rekapitulace stavby'!$C$82:$AQ$98</definedName>
    <definedName name="_xlnm.Print_Area" localSheetId="1">'SO 000 - Vedlejší rozpočt...'!$C$4:$J$76,'SO 000 - Vedlejší rozpočt...'!$C$82:$J$101,'SO 000 - Vedlejší rozpočt...'!$C$107:$K$146</definedName>
    <definedName name="_xlnm.Print_Area" localSheetId="2">'SO 101.1 - Chodník v ulic...'!$C$4:$J$76,'SO 101.1 - Chodník v ulic...'!$C$82:$J$105,'SO 101.1 - Chodník v ulic...'!$C$111:$K$307</definedName>
    <definedName name="_xlnm.Print_Area" localSheetId="3">'SO 101.2 - Chodník v ulic...'!$C$4:$J$76,'SO 101.2 - Chodník v ulic...'!$C$82:$J$105,'SO 101.2 - Chodník v ulic...'!$C$111:$K$225</definedName>
  </definedNames>
  <calcPr calcId="191029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/>
  <c r="BI223" i="4"/>
  <c r="BH223" i="4"/>
  <c r="BG223" i="4"/>
  <c r="BF223" i="4"/>
  <c r="T223" i="4"/>
  <c r="R223" i="4"/>
  <c r="P223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5" i="4"/>
  <c r="BH215" i="4"/>
  <c r="BG215" i="4"/>
  <c r="BF215" i="4"/>
  <c r="T215" i="4"/>
  <c r="R215" i="4"/>
  <c r="P215" i="4"/>
  <c r="BI211" i="4"/>
  <c r="BH211" i="4"/>
  <c r="BG211" i="4"/>
  <c r="BF211" i="4"/>
  <c r="T211" i="4"/>
  <c r="T210" i="4" s="1"/>
  <c r="R211" i="4"/>
  <c r="R210" i="4" s="1"/>
  <c r="P211" i="4"/>
  <c r="P210" i="4"/>
  <c r="BI207" i="4"/>
  <c r="BH207" i="4"/>
  <c r="BG207" i="4"/>
  <c r="BF207" i="4"/>
  <c r="T207" i="4"/>
  <c r="R207" i="4"/>
  <c r="P207" i="4"/>
  <c r="BI201" i="4"/>
  <c r="BH201" i="4"/>
  <c r="BG201" i="4"/>
  <c r="BF201" i="4"/>
  <c r="T201" i="4"/>
  <c r="R201" i="4"/>
  <c r="P201" i="4"/>
  <c r="BI193" i="4"/>
  <c r="BH193" i="4"/>
  <c r="BG193" i="4"/>
  <c r="BF193" i="4"/>
  <c r="T193" i="4"/>
  <c r="R193" i="4"/>
  <c r="P193" i="4"/>
  <c r="BI185" i="4"/>
  <c r="BH185" i="4"/>
  <c r="BG185" i="4"/>
  <c r="BF185" i="4"/>
  <c r="T185" i="4"/>
  <c r="R185" i="4"/>
  <c r="P185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3" i="4"/>
  <c r="BH163" i="4"/>
  <c r="BG163" i="4"/>
  <c r="BF163" i="4"/>
  <c r="T163" i="4"/>
  <c r="R163" i="4"/>
  <c r="P163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BI140" i="4"/>
  <c r="BH140" i="4"/>
  <c r="BG140" i="4"/>
  <c r="BF140" i="4"/>
  <c r="T140" i="4"/>
  <c r="R140" i="4"/>
  <c r="P140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F118" i="4"/>
  <c r="E116" i="4"/>
  <c r="F89" i="4"/>
  <c r="E87" i="4"/>
  <c r="J24" i="4"/>
  <c r="E24" i="4"/>
  <c r="J121" i="4"/>
  <c r="J23" i="4"/>
  <c r="J21" i="4"/>
  <c r="E21" i="4"/>
  <c r="J91" i="4" s="1"/>
  <c r="J20" i="4"/>
  <c r="J18" i="4"/>
  <c r="E18" i="4"/>
  <c r="F92" i="4"/>
  <c r="J17" i="4"/>
  <c r="J15" i="4"/>
  <c r="E15" i="4"/>
  <c r="F120" i="4" s="1"/>
  <c r="J14" i="4"/>
  <c r="J12" i="4"/>
  <c r="J89" i="4"/>
  <c r="E7" i="4"/>
  <c r="E85" i="4"/>
  <c r="J37" i="3"/>
  <c r="J36" i="3"/>
  <c r="AY96" i="1" s="1"/>
  <c r="J35" i="3"/>
  <c r="AX96" i="1"/>
  <c r="BI306" i="3"/>
  <c r="BH306" i="3"/>
  <c r="BG306" i="3"/>
  <c r="BF306" i="3"/>
  <c r="T306" i="3"/>
  <c r="R306" i="3"/>
  <c r="P306" i="3"/>
  <c r="BI303" i="3"/>
  <c r="BH303" i="3"/>
  <c r="BG303" i="3"/>
  <c r="BF303" i="3"/>
  <c r="T303" i="3"/>
  <c r="R303" i="3"/>
  <c r="P303" i="3"/>
  <c r="BI300" i="3"/>
  <c r="BH300" i="3"/>
  <c r="BG300" i="3"/>
  <c r="BF300" i="3"/>
  <c r="T300" i="3"/>
  <c r="R300" i="3"/>
  <c r="P300" i="3"/>
  <c r="BI298" i="3"/>
  <c r="BH298" i="3"/>
  <c r="BG298" i="3"/>
  <c r="BF298" i="3"/>
  <c r="T298" i="3"/>
  <c r="R298" i="3"/>
  <c r="P298" i="3"/>
  <c r="BI295" i="3"/>
  <c r="BH295" i="3"/>
  <c r="BG295" i="3"/>
  <c r="BF295" i="3"/>
  <c r="T295" i="3"/>
  <c r="R295" i="3"/>
  <c r="P295" i="3"/>
  <c r="BI291" i="3"/>
  <c r="BH291" i="3"/>
  <c r="BG291" i="3"/>
  <c r="BF291" i="3"/>
  <c r="T291" i="3"/>
  <c r="T290" i="3"/>
  <c r="R291" i="3"/>
  <c r="R290" i="3"/>
  <c r="P291" i="3"/>
  <c r="P290" i="3"/>
  <c r="BI287" i="3"/>
  <c r="BH287" i="3"/>
  <c r="BG287" i="3"/>
  <c r="BF287" i="3"/>
  <c r="T287" i="3"/>
  <c r="R287" i="3"/>
  <c r="P287" i="3"/>
  <c r="BI280" i="3"/>
  <c r="BH280" i="3"/>
  <c r="BG280" i="3"/>
  <c r="BF280" i="3"/>
  <c r="T280" i="3"/>
  <c r="R280" i="3"/>
  <c r="P280" i="3"/>
  <c r="BI271" i="3"/>
  <c r="BH271" i="3"/>
  <c r="BG271" i="3"/>
  <c r="BF271" i="3"/>
  <c r="T271" i="3"/>
  <c r="R271" i="3"/>
  <c r="P271" i="3"/>
  <c r="BI262" i="3"/>
  <c r="BH262" i="3"/>
  <c r="BG262" i="3"/>
  <c r="BF262" i="3"/>
  <c r="T262" i="3"/>
  <c r="R262" i="3"/>
  <c r="P262" i="3"/>
  <c r="BI258" i="3"/>
  <c r="BH258" i="3"/>
  <c r="BG258" i="3"/>
  <c r="BF258" i="3"/>
  <c r="T258" i="3"/>
  <c r="R258" i="3"/>
  <c r="P258" i="3"/>
  <c r="BI255" i="3"/>
  <c r="BH255" i="3"/>
  <c r="BG255" i="3"/>
  <c r="BF255" i="3"/>
  <c r="T255" i="3"/>
  <c r="R255" i="3"/>
  <c r="P255" i="3"/>
  <c r="BI252" i="3"/>
  <c r="BH252" i="3"/>
  <c r="BG252" i="3"/>
  <c r="BF252" i="3"/>
  <c r="T252" i="3"/>
  <c r="R252" i="3"/>
  <c r="P252" i="3"/>
  <c r="BI249" i="3"/>
  <c r="BH249" i="3"/>
  <c r="BG249" i="3"/>
  <c r="BF249" i="3"/>
  <c r="T249" i="3"/>
  <c r="R249" i="3"/>
  <c r="P249" i="3"/>
  <c r="BI244" i="3"/>
  <c r="BH244" i="3"/>
  <c r="BG244" i="3"/>
  <c r="BF244" i="3"/>
  <c r="T244" i="3"/>
  <c r="R244" i="3"/>
  <c r="P244" i="3"/>
  <c r="BI239" i="3"/>
  <c r="BH239" i="3"/>
  <c r="BG239" i="3"/>
  <c r="BF239" i="3"/>
  <c r="T239" i="3"/>
  <c r="R239" i="3"/>
  <c r="P239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1" i="3"/>
  <c r="BH201" i="3"/>
  <c r="BG201" i="3"/>
  <c r="BF201" i="3"/>
  <c r="T201" i="3"/>
  <c r="R201" i="3"/>
  <c r="P201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F118" i="3"/>
  <c r="E116" i="3"/>
  <c r="F89" i="3"/>
  <c r="E87" i="3"/>
  <c r="J24" i="3"/>
  <c r="E24" i="3"/>
  <c r="J121" i="3"/>
  <c r="J23" i="3"/>
  <c r="J21" i="3"/>
  <c r="E21" i="3"/>
  <c r="J120" i="3"/>
  <c r="J20" i="3"/>
  <c r="J18" i="3"/>
  <c r="E18" i="3"/>
  <c r="F92" i="3"/>
  <c r="J17" i="3"/>
  <c r="J15" i="3"/>
  <c r="E15" i="3"/>
  <c r="F91" i="3"/>
  <c r="J14" i="3"/>
  <c r="J12" i="3"/>
  <c r="J89" i="3" s="1"/>
  <c r="E7" i="3"/>
  <c r="E114" i="3" s="1"/>
  <c r="J37" i="2"/>
  <c r="J36" i="2"/>
  <c r="AY95" i="1" s="1"/>
  <c r="J35" i="2"/>
  <c r="AX95" i="1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F114" i="2"/>
  <c r="E112" i="2"/>
  <c r="F89" i="2"/>
  <c r="E87" i="2"/>
  <c r="J24" i="2"/>
  <c r="E24" i="2"/>
  <c r="J117" i="2" s="1"/>
  <c r="J23" i="2"/>
  <c r="J21" i="2"/>
  <c r="E21" i="2"/>
  <c r="J116" i="2" s="1"/>
  <c r="J20" i="2"/>
  <c r="J18" i="2"/>
  <c r="E18" i="2"/>
  <c r="F117" i="2" s="1"/>
  <c r="J17" i="2"/>
  <c r="J15" i="2"/>
  <c r="E15" i="2"/>
  <c r="F91" i="2" s="1"/>
  <c r="J14" i="2"/>
  <c r="J12" i="2"/>
  <c r="J114" i="2" s="1"/>
  <c r="E7" i="2"/>
  <c r="E85" i="2"/>
  <c r="L90" i="1"/>
  <c r="AM90" i="1"/>
  <c r="AM89" i="1"/>
  <c r="L89" i="1"/>
  <c r="AM87" i="1"/>
  <c r="L87" i="1"/>
  <c r="L85" i="1"/>
  <c r="L84" i="1"/>
  <c r="BK141" i="2"/>
  <c r="BK134" i="2"/>
  <c r="BK126" i="2"/>
  <c r="BK138" i="2"/>
  <c r="J141" i="2"/>
  <c r="BK129" i="2"/>
  <c r="BK144" i="2"/>
  <c r="J134" i="2"/>
  <c r="J300" i="3"/>
  <c r="BK287" i="3"/>
  <c r="J234" i="3"/>
  <c r="J226" i="3"/>
  <c r="J219" i="3"/>
  <c r="J132" i="2"/>
  <c r="BK123" i="2"/>
  <c r="AS94" i="1"/>
  <c r="J126" i="2"/>
  <c r="J291" i="3"/>
  <c r="BK249" i="3"/>
  <c r="BK228" i="3"/>
  <c r="J222" i="3"/>
  <c r="BK210" i="3"/>
  <c r="BK194" i="3"/>
  <c r="BK188" i="3"/>
  <c r="J180" i="3"/>
  <c r="J160" i="3"/>
  <c r="BK133" i="3"/>
  <c r="J306" i="3"/>
  <c r="J295" i="3"/>
  <c r="BK280" i="3"/>
  <c r="BK255" i="3"/>
  <c r="BK239" i="3"/>
  <c r="BK232" i="3"/>
  <c r="BK222" i="3"/>
  <c r="J214" i="3"/>
  <c r="J201" i="3"/>
  <c r="J188" i="3"/>
  <c r="J177" i="3"/>
  <c r="BK171" i="3"/>
  <c r="J165" i="3"/>
  <c r="BK160" i="3"/>
  <c r="J148" i="3"/>
  <c r="BK303" i="3"/>
  <c r="BK258" i="3"/>
  <c r="J255" i="3"/>
  <c r="BK252" i="3"/>
  <c r="BK244" i="3"/>
  <c r="J228" i="3"/>
  <c r="BK217" i="3"/>
  <c r="BK201" i="3"/>
  <c r="J194" i="3"/>
  <c r="BK157" i="3"/>
  <c r="J136" i="3"/>
  <c r="J215" i="4"/>
  <c r="J207" i="4"/>
  <c r="J181" i="4"/>
  <c r="J169" i="4"/>
  <c r="J159" i="4"/>
  <c r="J149" i="4"/>
  <c r="J127" i="4"/>
  <c r="BK220" i="4"/>
  <c r="BK201" i="4"/>
  <c r="BK163" i="4"/>
  <c r="J156" i="4"/>
  <c r="J140" i="4"/>
  <c r="J211" i="4"/>
  <c r="J201" i="4"/>
  <c r="BK181" i="4"/>
  <c r="BK130" i="4"/>
  <c r="J138" i="2"/>
  <c r="J129" i="2"/>
  <c r="J144" i="2"/>
  <c r="BK132" i="2"/>
  <c r="J123" i="2"/>
  <c r="J303" i="3"/>
  <c r="BK298" i="3"/>
  <c r="J262" i="3"/>
  <c r="J232" i="3"/>
  <c r="J197" i="3"/>
  <c r="BK183" i="3"/>
  <c r="BK177" i="3"/>
  <c r="J171" i="3"/>
  <c r="J157" i="3"/>
  <c r="BK148" i="3"/>
  <c r="BK142" i="3"/>
  <c r="BK136" i="3"/>
  <c r="J130" i="3"/>
  <c r="BK306" i="3"/>
  <c r="BK295" i="3"/>
  <c r="J280" i="3"/>
  <c r="J258" i="3"/>
  <c r="J142" i="3"/>
  <c r="J223" i="4"/>
  <c r="BK211" i="4"/>
  <c r="BK193" i="4"/>
  <c r="J178" i="4"/>
  <c r="J163" i="4"/>
  <c r="BK133" i="4"/>
  <c r="J220" i="4"/>
  <c r="BK218" i="4"/>
  <c r="BK185" i="4"/>
  <c r="BK159" i="4"/>
  <c r="J145" i="4"/>
  <c r="BK127" i="4"/>
  <c r="J193" i="4"/>
  <c r="BK140" i="4"/>
  <c r="BK207" i="3"/>
  <c r="BK185" i="3"/>
  <c r="BK180" i="3"/>
  <c r="BK174" i="3"/>
  <c r="BK168" i="3"/>
  <c r="BK151" i="3"/>
  <c r="J145" i="3"/>
  <c r="J139" i="3"/>
  <c r="J133" i="3"/>
  <c r="BK127" i="3"/>
  <c r="BK300" i="3"/>
  <c r="BK291" i="3"/>
  <c r="BK262" i="3"/>
  <c r="J252" i="3"/>
  <c r="BK226" i="3"/>
  <c r="BK224" i="3"/>
  <c r="BK219" i="3"/>
  <c r="J217" i="3"/>
  <c r="J207" i="3"/>
  <c r="J190" i="3"/>
  <c r="J183" i="3"/>
  <c r="J163" i="3"/>
  <c r="BK145" i="3"/>
  <c r="BK130" i="3"/>
  <c r="J298" i="3"/>
  <c r="J287" i="3"/>
  <c r="BK271" i="3"/>
  <c r="J244" i="3"/>
  <c r="BK234" i="3"/>
  <c r="J230" i="3"/>
  <c r="J210" i="3"/>
  <c r="BK190" i="3"/>
  <c r="J185" i="3"/>
  <c r="J174" i="3"/>
  <c r="J168" i="3"/>
  <c r="BK163" i="3"/>
  <c r="J151" i="3"/>
  <c r="J127" i="3"/>
  <c r="J271" i="3"/>
  <c r="J249" i="3"/>
  <c r="J239" i="3"/>
  <c r="BK230" i="3"/>
  <c r="J224" i="3"/>
  <c r="BK214" i="3"/>
  <c r="BK197" i="3"/>
  <c r="BK165" i="3"/>
  <c r="BK139" i="3"/>
  <c r="J218" i="4"/>
  <c r="J185" i="4"/>
  <c r="BK175" i="4"/>
  <c r="BK156" i="4"/>
  <c r="BK136" i="4"/>
  <c r="BK223" i="4"/>
  <c r="BK215" i="4"/>
  <c r="BK172" i="4"/>
  <c r="BK149" i="4"/>
  <c r="J133" i="4"/>
  <c r="J130" i="4"/>
  <c r="BK207" i="4"/>
  <c r="BK178" i="4"/>
  <c r="J175" i="4"/>
  <c r="J172" i="4"/>
  <c r="BK169" i="4"/>
  <c r="BK145" i="4"/>
  <c r="J136" i="4"/>
  <c r="P122" i="2" l="1"/>
  <c r="BK137" i="2"/>
  <c r="J137" i="2" s="1"/>
  <c r="J99" i="2" s="1"/>
  <c r="R137" i="2"/>
  <c r="R143" i="2"/>
  <c r="T126" i="3"/>
  <c r="P193" i="3"/>
  <c r="T193" i="3"/>
  <c r="T213" i="3"/>
  <c r="P261" i="3"/>
  <c r="BK294" i="3"/>
  <c r="J294" i="3" s="1"/>
  <c r="J104" i="3" s="1"/>
  <c r="R294" i="3"/>
  <c r="R293" i="3" s="1"/>
  <c r="T126" i="4"/>
  <c r="T139" i="4"/>
  <c r="R162" i="4"/>
  <c r="P184" i="4"/>
  <c r="R122" i="2"/>
  <c r="R121" i="2" s="1"/>
  <c r="R120" i="2" s="1"/>
  <c r="P137" i="2"/>
  <c r="BK143" i="2"/>
  <c r="J143" i="2"/>
  <c r="J100" i="2" s="1"/>
  <c r="T143" i="2"/>
  <c r="BK126" i="3"/>
  <c r="J126" i="3" s="1"/>
  <c r="J98" i="3" s="1"/>
  <c r="P126" i="3"/>
  <c r="BK193" i="3"/>
  <c r="J193" i="3"/>
  <c r="J99" i="3"/>
  <c r="R193" i="3"/>
  <c r="P213" i="3"/>
  <c r="BK261" i="3"/>
  <c r="J261" i="3"/>
  <c r="J101" i="3" s="1"/>
  <c r="T261" i="3"/>
  <c r="T294" i="3"/>
  <c r="T293" i="3"/>
  <c r="BK126" i="4"/>
  <c r="J126" i="4"/>
  <c r="J98" i="4" s="1"/>
  <c r="R126" i="4"/>
  <c r="P139" i="4"/>
  <c r="BK162" i="4"/>
  <c r="J162" i="4"/>
  <c r="J100" i="4" s="1"/>
  <c r="BK184" i="4"/>
  <c r="J184" i="4"/>
  <c r="J101" i="4" s="1"/>
  <c r="R184" i="4"/>
  <c r="BK214" i="4"/>
  <c r="J214" i="4" s="1"/>
  <c r="J104" i="4" s="1"/>
  <c r="R214" i="4"/>
  <c r="R213" i="4"/>
  <c r="BK122" i="2"/>
  <c r="J122" i="2" s="1"/>
  <c r="J98" i="2" s="1"/>
  <c r="T122" i="2"/>
  <c r="T137" i="2"/>
  <c r="P143" i="2"/>
  <c r="R126" i="3"/>
  <c r="BK213" i="3"/>
  <c r="J213" i="3"/>
  <c r="J100" i="3"/>
  <c r="R213" i="3"/>
  <c r="R261" i="3"/>
  <c r="P294" i="3"/>
  <c r="P293" i="3"/>
  <c r="P126" i="4"/>
  <c r="BK139" i="4"/>
  <c r="J139" i="4"/>
  <c r="J99" i="4"/>
  <c r="R139" i="4"/>
  <c r="P162" i="4"/>
  <c r="T162" i="4"/>
  <c r="T184" i="4"/>
  <c r="P214" i="4"/>
  <c r="P213" i="4" s="1"/>
  <c r="T214" i="4"/>
  <c r="T213" i="4"/>
  <c r="BK210" i="4"/>
  <c r="J210" i="4"/>
  <c r="J102" i="4" s="1"/>
  <c r="BK290" i="3"/>
  <c r="J290" i="3"/>
  <c r="J102" i="3" s="1"/>
  <c r="BK293" i="3"/>
  <c r="J293" i="3"/>
  <c r="J103" i="3" s="1"/>
  <c r="F91" i="4"/>
  <c r="J92" i="4"/>
  <c r="J118" i="4"/>
  <c r="F121" i="4"/>
  <c r="BE127" i="4"/>
  <c r="BE133" i="4"/>
  <c r="BE136" i="4"/>
  <c r="BE159" i="4"/>
  <c r="BE163" i="4"/>
  <c r="BE175" i="4"/>
  <c r="BE178" i="4"/>
  <c r="BE185" i="4"/>
  <c r="BE201" i="4"/>
  <c r="E114" i="4"/>
  <c r="J120" i="4"/>
  <c r="BE149" i="4"/>
  <c r="BE169" i="4"/>
  <c r="BE181" i="4"/>
  <c r="BE207" i="4"/>
  <c r="BE215" i="4"/>
  <c r="BE218" i="4"/>
  <c r="BE220" i="4"/>
  <c r="BE223" i="4"/>
  <c r="BE130" i="4"/>
  <c r="BE140" i="4"/>
  <c r="BE145" i="4"/>
  <c r="BE156" i="4"/>
  <c r="BE172" i="4"/>
  <c r="BE193" i="4"/>
  <c r="BE211" i="4"/>
  <c r="J92" i="3"/>
  <c r="J118" i="3"/>
  <c r="F121" i="3"/>
  <c r="BE127" i="3"/>
  <c r="BE136" i="3"/>
  <c r="BE145" i="3"/>
  <c r="BE217" i="3"/>
  <c r="BE232" i="3"/>
  <c r="BE271" i="3"/>
  <c r="BE280" i="3"/>
  <c r="BE287" i="3"/>
  <c r="BE291" i="3"/>
  <c r="BE298" i="3"/>
  <c r="E85" i="3"/>
  <c r="J91" i="3"/>
  <c r="F120" i="3"/>
  <c r="BE130" i="3"/>
  <c r="BE139" i="3"/>
  <c r="BE142" i="3"/>
  <c r="BE148" i="3"/>
  <c r="BE157" i="3"/>
  <c r="BE194" i="3"/>
  <c r="BE207" i="3"/>
  <c r="BE224" i="3"/>
  <c r="BE226" i="3"/>
  <c r="BE249" i="3"/>
  <c r="BE258" i="3"/>
  <c r="BE295" i="3"/>
  <c r="BE300" i="3"/>
  <c r="BE133" i="3"/>
  <c r="BE151" i="3"/>
  <c r="BE165" i="3"/>
  <c r="BE190" i="3"/>
  <c r="BE197" i="3"/>
  <c r="BE210" i="3"/>
  <c r="BE219" i="3"/>
  <c r="BE228" i="3"/>
  <c r="BE244" i="3"/>
  <c r="BE255" i="3"/>
  <c r="BE303" i="3"/>
  <c r="BE306" i="3"/>
  <c r="BE160" i="3"/>
  <c r="BE163" i="3"/>
  <c r="BE168" i="3"/>
  <c r="BE171" i="3"/>
  <c r="BE174" i="3"/>
  <c r="BE177" i="3"/>
  <c r="BE180" i="3"/>
  <c r="BE183" i="3"/>
  <c r="BE185" i="3"/>
  <c r="BE188" i="3"/>
  <c r="BE201" i="3"/>
  <c r="BE214" i="3"/>
  <c r="BE222" i="3"/>
  <c r="BE230" i="3"/>
  <c r="BE234" i="3"/>
  <c r="BE239" i="3"/>
  <c r="BE252" i="3"/>
  <c r="BE262" i="3"/>
  <c r="J91" i="2"/>
  <c r="J92" i="2"/>
  <c r="BE126" i="2"/>
  <c r="BE129" i="2"/>
  <c r="BE134" i="2"/>
  <c r="BE144" i="2"/>
  <c r="F116" i="2"/>
  <c r="BE123" i="2"/>
  <c r="BE138" i="2"/>
  <c r="BE141" i="2"/>
  <c r="F92" i="2"/>
  <c r="E110" i="2"/>
  <c r="BE132" i="2"/>
  <c r="J89" i="2"/>
  <c r="F34" i="2"/>
  <c r="BA95" i="1" s="1"/>
  <c r="J34" i="3"/>
  <c r="AW96" i="1"/>
  <c r="F34" i="3"/>
  <c r="BA96" i="1" s="1"/>
  <c r="F35" i="4"/>
  <c r="BB97" i="1" s="1"/>
  <c r="J34" i="4"/>
  <c r="AW97" i="1" s="1"/>
  <c r="F35" i="2"/>
  <c r="BB95" i="1"/>
  <c r="F36" i="2"/>
  <c r="BC95" i="1" s="1"/>
  <c r="F35" i="3"/>
  <c r="BB96" i="1" s="1"/>
  <c r="F37" i="3"/>
  <c r="BD96" i="1" s="1"/>
  <c r="F34" i="4"/>
  <c r="BA97" i="1"/>
  <c r="J34" i="2"/>
  <c r="AW95" i="1" s="1"/>
  <c r="F37" i="2"/>
  <c r="BD95" i="1" s="1"/>
  <c r="F36" i="3"/>
  <c r="BC96" i="1" s="1"/>
  <c r="F36" i="4"/>
  <c r="BC97" i="1"/>
  <c r="F37" i="4"/>
  <c r="BD97" i="1" s="1"/>
  <c r="T121" i="2" l="1"/>
  <c r="T120" i="2" s="1"/>
  <c r="BK125" i="3"/>
  <c r="BK124" i="3" s="1"/>
  <c r="J124" i="3" s="1"/>
  <c r="J96" i="3" s="1"/>
  <c r="P125" i="4"/>
  <c r="P124" i="4"/>
  <c r="AU97" i="1"/>
  <c r="R125" i="3"/>
  <c r="R124" i="3" s="1"/>
  <c r="R125" i="4"/>
  <c r="R124" i="4"/>
  <c r="T125" i="4"/>
  <c r="T124" i="4"/>
  <c r="P125" i="3"/>
  <c r="P124" i="3"/>
  <c r="AU96" i="1"/>
  <c r="T125" i="3"/>
  <c r="T124" i="3"/>
  <c r="P121" i="2"/>
  <c r="P120" i="2" s="1"/>
  <c r="AU95" i="1" s="1"/>
  <c r="BK125" i="4"/>
  <c r="J125" i="4"/>
  <c r="J97" i="4"/>
  <c r="BK213" i="4"/>
  <c r="J213" i="4"/>
  <c r="J103" i="4"/>
  <c r="BK121" i="2"/>
  <c r="J121" i="2"/>
  <c r="J97" i="2" s="1"/>
  <c r="J125" i="3"/>
  <c r="J97" i="3"/>
  <c r="J33" i="2"/>
  <c r="AV95" i="1" s="1"/>
  <c r="AT95" i="1" s="1"/>
  <c r="J30" i="3"/>
  <c r="AG96" i="1"/>
  <c r="J33" i="4"/>
  <c r="AV97" i="1"/>
  <c r="AT97" i="1"/>
  <c r="F33" i="4"/>
  <c r="AZ97" i="1" s="1"/>
  <c r="BB94" i="1"/>
  <c r="W31" i="1" s="1"/>
  <c r="BD94" i="1"/>
  <c r="W33" i="1" s="1"/>
  <c r="BA94" i="1"/>
  <c r="AW94" i="1" s="1"/>
  <c r="AK30" i="1" s="1"/>
  <c r="BC94" i="1"/>
  <c r="AY94" i="1" s="1"/>
  <c r="F33" i="2"/>
  <c r="AZ95" i="1" s="1"/>
  <c r="J33" i="3"/>
  <c r="AV96" i="1" s="1"/>
  <c r="AT96" i="1" s="1"/>
  <c r="F33" i="3"/>
  <c r="AZ96" i="1" s="1"/>
  <c r="BK124" i="4" l="1"/>
  <c r="J124" i="4"/>
  <c r="J96" i="4"/>
  <c r="BK120" i="2"/>
  <c r="J120" i="2"/>
  <c r="J96" i="2"/>
  <c r="AN96" i="1"/>
  <c r="J39" i="3"/>
  <c r="AU94" i="1"/>
  <c r="AZ94" i="1"/>
  <c r="W29" i="1" s="1"/>
  <c r="AX94" i="1"/>
  <c r="W30" i="1"/>
  <c r="W32" i="1"/>
  <c r="J30" i="4" l="1"/>
  <c r="AG97" i="1"/>
  <c r="J30" i="2"/>
  <c r="AG95" i="1"/>
  <c r="AV94" i="1"/>
  <c r="AK29" i="1" s="1"/>
  <c r="J39" i="2" l="1"/>
  <c r="J39" i="4"/>
  <c r="AN95" i="1"/>
  <c r="AG94" i="1"/>
  <c r="AK26" i="1" s="1"/>
  <c r="AK35" i="1" s="1"/>
  <c r="AN97" i="1"/>
  <c r="AT94" i="1"/>
  <c r="AN94" i="1" l="1"/>
</calcChain>
</file>

<file path=xl/sharedStrings.xml><?xml version="1.0" encoding="utf-8"?>
<sst xmlns="http://schemas.openxmlformats.org/spreadsheetml/2006/main" count="3298" uniqueCount="561">
  <si>
    <t>Export Komplet</t>
  </si>
  <si>
    <t/>
  </si>
  <si>
    <t>2.0</t>
  </si>
  <si>
    <t>False</t>
  </si>
  <si>
    <t>{f9cf608e-6e52-47a7-a97f-a3ae87ad183a}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</si>
  <si>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</si>
  <si>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</si>
  <si>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</si>
  <si>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</si>
  <si>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</si>
  <si>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</si>
  <si>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</si>
  <si>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</si>
  <si>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</si>
  <si>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KM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</si>
  <si>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</si>
  <si>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</si>
  <si>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Město Kroměříž - chodník v ul. Obvodová</t>
  </si>
  <si>
    <t>KSO:</t>
  </si>
  <si>
    <t>CC-CZ:</t>
  </si>
  <si>
    <t>Místo:</t>
  </si>
  <si>
    <t xml:space="preserve"> </t>
  </si>
  <si>
    <t>Datum:</t>
  </si>
  <si>
    <t>12. 10. 2022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</si>
  <si>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</si>
  <si>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</si>
  <si>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</si>
  <si>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</si>
  <si>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</si>
  <si>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</si>
  <si>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</si>
  <si>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</si>
  <si>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</si>
  <si>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</si>
  <si>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</si>
  <si>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</si>
  <si>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</si>
  <si>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</si>
  <si>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</si>
  <si>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</si>
  <si>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</si>
  <si>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</si>
  <si>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</si>
  <si>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</si>
  <si>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</si>
  <si>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</si>
  <si>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</si>
  <si>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</si>
  <si>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</si>
  <si>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</si>
  <si>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</si>
  <si>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</si>
  <si>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</si>
  <si>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</si>
  <si>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</si>
  <si>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</si>
  <si>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</si>
  <si>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</si>
  <si>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</si>
  <si>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</si>
  <si>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</si>
  <si>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</si>
  <si>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</si>
  <si>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</si>
  <si>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</si>
  <si>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</si>
  <si>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</si>
  <si>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</si>
  <si>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</si>
  <si>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</si>
  <si>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</si>
  <si>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</si>
  <si>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</si>
  <si>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</si>
  <si>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</si>
  <si>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</si>
  <si>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</si>
  <si>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</si>
  <si>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</si>
  <si>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rozpočtové náklady</t>
  </si>
  <si>
    <t>STA</t>
  </si>
  <si>
    <t>1</t>
  </si>
  <si>
    <t>{581cb274-44e6-41a9-93c3-5c9abe44dbfc}</t>
  </si>
  <si>
    <t>2</t>
  </si>
  <si>
    <t>SO 101.1</t>
  </si>
  <si>
    <t>Chodník v ulici Obvodová - cyklostezka</t>
  </si>
  <si>
    <t>{86306de9-111a-4f16-bd1d-50e2fbbc2d08}</t>
  </si>
  <si>
    <t>SO 101.2</t>
  </si>
  <si>
    <t>Chodník v ulici Obvodová - sjezd a parkoviště</t>
  </si>
  <si>
    <t>{a95c448d-cfd3-4e86-b93c-9ed29d147363}</t>
  </si>
  <si>
    <t>KRYCÍ LIST SOUPISU PRACÍ</t>
  </si>
  <si>
    <t>Objekt:</t>
  </si>
  <si>
    <t>SO 000 -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</si>
  <si>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</si>
  <si>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</si>
  <si>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</si>
  <si>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</si>
  <si>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</si>
  <si>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</si>
  <si>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</si>
  <si>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</si>
  <si>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</si>
  <si>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</si>
  <si>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</si>
  <si>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</si>
  <si>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</si>
  <si>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</si>
  <si>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</si>
  <si>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</si>
  <si>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</si>
  <si>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</si>
  <si>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</si>
  <si>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</si>
  <si>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</si>
  <si>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</si>
  <si>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</si>
  <si>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</si>
  <si>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</si>
  <si>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</si>
  <si>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</si>
  <si>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</si>
  <si>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</si>
  <si>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</si>
  <si>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kpl</t>
  </si>
  <si>
    <t>CS ÚRS 2022 02</t>
  </si>
  <si>
    <t>1024</t>
  </si>
  <si>
    <t>11298583</t>
  </si>
  <si>
    <t>PP</t>
  </si>
  <si>
    <t>VV</t>
  </si>
  <si>
    <t>"vytyčení inženýrských sítí ve spolupráci s jejich správci" 1</t>
  </si>
  <si>
    <t>012203000</t>
  </si>
  <si>
    <t>Geodetické práce při provádění stavby</t>
  </si>
  <si>
    <t>94686160</t>
  </si>
  <si>
    <t>"vytyčení podrobných bodů stavby, činnost geodeta po dobu výstavby" 1</t>
  </si>
  <si>
    <t>3</t>
  </si>
  <si>
    <t>012303000</t>
  </si>
  <si>
    <t>Geodetické práce po výstavbě</t>
  </si>
  <si>
    <t>kus</t>
  </si>
  <si>
    <t>-151276855</t>
  </si>
  <si>
    <t>"zaměření skutečného provedení stavby" 1</t>
  </si>
  <si>
    <t>4</t>
  </si>
  <si>
    <t>013254000</t>
  </si>
  <si>
    <t>Dokumentace skutečného provedení stavby</t>
  </si>
  <si>
    <t>-713401741</t>
  </si>
  <si>
    <t>013274000</t>
  </si>
  <si>
    <t xml:space="preserve">Pasportizace objektu </t>
  </si>
  <si>
    <t>soub</t>
  </si>
  <si>
    <t>1469012040</t>
  </si>
  <si>
    <t>Pasportizace objektu před započetím prací</t>
  </si>
  <si>
    <t>"fotodokumentace stavby před jejím započetím, v průběhu a po dokončení, vč. digitálního zpracování" 1</t>
  </si>
  <si>
    <t>VRN3</t>
  </si>
  <si>
    <t>Zařízení staveniště</t>
  </si>
  <si>
    <t>6</t>
  </si>
  <si>
    <t>032103000</t>
  </si>
  <si>
    <t>Náklady na stavební buňky</t>
  </si>
  <si>
    <t>404145033</t>
  </si>
  <si>
    <t>"zařízení staveniště, vč. oplocení, přejezdů, překopů, likvidace a odvoz po dokončení vč. vyčištění místa ZS" 1</t>
  </si>
  <si>
    <t>7</t>
  </si>
  <si>
    <t>034503000</t>
  </si>
  <si>
    <t>Informační tabule na staveništi</t>
  </si>
  <si>
    <t>-1393214062</t>
  </si>
  <si>
    <t>VRN4</t>
  </si>
  <si>
    <t>Inženýrská činnost</t>
  </si>
  <si>
    <t>8</t>
  </si>
  <si>
    <t>9</t>
  </si>
  <si>
    <t>10</t>
  </si>
  <si>
    <t>043103000</t>
  </si>
  <si>
    <t>Zkoušky bez rozlišení</t>
  </si>
  <si>
    <t>-951328453</t>
  </si>
  <si>
    <t>"veškeré zkoušky, testy a protokoly" 1</t>
  </si>
  <si>
    <t>SO 101.1 - Chodník v ulici Obvodová - cyklostezka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</si>
  <si>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</si>
  <si>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</si>
  <si>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</si>
  <si>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</si>
  <si>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</si>
  <si>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</si>
  <si>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</si>
  <si>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</si>
  <si>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</si>
  <si>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</si>
  <si>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</si>
  <si>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111301111</t>
  </si>
  <si>
    <t>Sejmutí drnu tl do 100 mm s přemístěním do 50 m nebo naložením na dopravní prostředek</t>
  </si>
  <si>
    <t>m2</t>
  </si>
  <si>
    <t>1361192108</t>
  </si>
  <si>
    <t>Sejmutí drnu tl. do 100 mm, v jakékoliv ploše</t>
  </si>
  <si>
    <t>"sejmutí drnu s naložením na dopravní prostředek" 815</t>
  </si>
  <si>
    <t>113106133</t>
  </si>
  <si>
    <t>Rozebrání dlažeb z kamenných dlaždic komunikací pro pěší strojně pl do 50 m2</t>
  </si>
  <si>
    <t>763927239</t>
  </si>
  <si>
    <t>Rozebrání dlažeb komunikací pro pěší s přemístěním hmot na skládku na vzdálenost do 3 m nebo s naložením na dopravní prostředek s ložem z kameniva nebo živice a s jakoukoliv výplní spár strojně plochy jednotlivě do 50 m2 z kamenných dlaždic nebo desek</t>
  </si>
  <si>
    <t>"rozebrání dlažby 30/30 bývalé zastávky, suť 0,235 t/m2" 36</t>
  </si>
  <si>
    <t>113106134</t>
  </si>
  <si>
    <t>Rozebrání dlažeb ze zámkových dlaždic komunikací pro pěší strojně pl do 50 m2</t>
  </si>
  <si>
    <t>-767960947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</si>
  <si>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</si>
  <si>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"rozebrání dlažby chodníku u přechodu, suť 0,260 t/m2" 22</t>
  </si>
  <si>
    <t>113107231</t>
  </si>
  <si>
    <t>Odstranění podkladu z betonu prostého tl přes 100 do 150 mm strojně pl přes 200 m2</t>
  </si>
  <si>
    <t>329161296</t>
  </si>
  <si>
    <t>Odstranění podkladů nebo krytů strojně plochy jednotlivě přes 200 m2 s přemístěním hmot na skládku na vzdálenost do 20 m nebo s naložením na dopravní prostředek z betonu prostého, o tl. vrstvy přes 100 do 150 mm</t>
  </si>
  <si>
    <t>"odstranění betonu v tl. 15cm, suť 0,325 t/m2 - pod LA" 104</t>
  </si>
  <si>
    <t>113107241</t>
  </si>
  <si>
    <t>Odstranění podkladu živičného tl 50 mm strojně pl přes 200 m2</t>
  </si>
  <si>
    <t>-337724795</t>
  </si>
  <si>
    <t>Odstranění podkladů nebo krytů strojně plochy jednotlivě přes 200 m2 s přemístěním hmot na skládku na vzdálenost do 20 m nebo s naložením na dopravní prostředek živičných, o tl. vrstvy do 50 mm</t>
  </si>
  <si>
    <t>"odstranění lit. asfaltu v tl. 4cm, suť 0,078 t/m2" 104</t>
  </si>
  <si>
    <t>113202111</t>
  </si>
  <si>
    <t>Vytrhání obrub krajníků obrubníků stojatých</t>
  </si>
  <si>
    <t>m</t>
  </si>
  <si>
    <t>1276006484</t>
  </si>
  <si>
    <t>Vytrhání obrub s vybouráním lože, s přemístěním hmot na skládku na vzdálenost do 3 m nebo s naložením na dopravní prostředek z krajníků nebo obrubníků stojatých</t>
  </si>
  <si>
    <t>"odstranění obrub vč. bet. patky, suť 0,205 t/m" 63+48+9+2+7,5</t>
  </si>
  <si>
    <t>122251101</t>
  </si>
  <si>
    <t>Odkopávky a prokopávky nezapažené v hornině třídy těžitelnosti I skupiny 3 objem do 20 m3 strojně</t>
  </si>
  <si>
    <t>m3</t>
  </si>
  <si>
    <t>1559919617</t>
  </si>
  <si>
    <t>Odkopávky a prokopávky nezapažené strojně v hornině třídy těžitelnosti I skupiny 3 do 20 m3</t>
  </si>
  <si>
    <t>"odkopávky pro konstrukční vrstvy chodníku" 265</t>
  </si>
  <si>
    <t>162351103</t>
  </si>
  <si>
    <t>Vodorovné přemístění přes 50 do 500 m výkopku/sypaniny z horniny třídy těžitelnosti I skupiny 1 až 3</t>
  </si>
  <si>
    <t>-182800052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</si>
  <si>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</si>
  <si>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"přesun travního drnu na deponii a zpět" 815*0,1*2</t>
  </si>
  <si>
    <t>162751117</t>
  </si>
  <si>
    <t>Vodorovné přemístění přes 9 000 do 10000 m výkopku/sypaniny z horniny třídy těžitelnosti I skupiny 1 až 3</t>
  </si>
  <si>
    <t>-1465776518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</si>
  <si>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</si>
  <si>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"odvoz přebytečné zeminy na skládku VZD do 10 km"</t>
  </si>
  <si>
    <t>"zemina z odkopávek" 265</t>
  </si>
  <si>
    <t>"odpočet na dosypávky za obrubami" -56</t>
  </si>
  <si>
    <t>Součet</t>
  </si>
  <si>
    <t>167151101</t>
  </si>
  <si>
    <t>Nakládání výkopku z hornin třídy těžitelnosti I skupiny 1 až 3 do 100 m3</t>
  </si>
  <si>
    <t>890755521</t>
  </si>
  <si>
    <t>Nakládání, skládání a překládání neulehlého výkopku nebo sypaniny strojně nakládání, množství do 100 m3, z horniny třídy těžitelnosti I, skupiny 1 až 3</t>
  </si>
  <si>
    <t>"naložení travního drnu na deponii" 815*0,1</t>
  </si>
  <si>
    <t>11</t>
  </si>
  <si>
    <t>171201231</t>
  </si>
  <si>
    <t>Poplatek za uložení zeminy a kamení na recyklační skládce (skládkovné) kód odpadu 17 05 04</t>
  </si>
  <si>
    <t>t</t>
  </si>
  <si>
    <t>-985965609</t>
  </si>
  <si>
    <t>Poplatek za uložení stavebního odpadu na recyklační skládce (skládkovné) zeminy a kamení zatříděného do Katalogu odpadů pod kódem 17 05 04</t>
  </si>
  <si>
    <t>209*1,8 'Přepočtené koeficientem množství</t>
  </si>
  <si>
    <t>12</t>
  </si>
  <si>
    <t>171251201</t>
  </si>
  <si>
    <t>Uložení sypaniny na skládky nebo meziskládky</t>
  </si>
  <si>
    <t>627120043</t>
  </si>
  <si>
    <t>Uložení sypaniny na skládky nebo meziskládky bez hutnění s upravením uložené sypaniny do předepsaného tvaru</t>
  </si>
  <si>
    <t>13</t>
  </si>
  <si>
    <t>174151101</t>
  </si>
  <si>
    <t>Zásyp jam, šachet rýh nebo kolem objektů sypaninou se zhutněním</t>
  </si>
  <si>
    <t>-759108279</t>
  </si>
  <si>
    <t>Zásyp sypaninou z jakékoliv horniny strojně s uložením výkopku ve vrstvách se zhutněním jam, šachet, rýh nebo kolem objektů v těchto vykopávkách</t>
  </si>
  <si>
    <t>"dosypávky za obrubami" 56</t>
  </si>
  <si>
    <t>14</t>
  </si>
  <si>
    <t>181351113</t>
  </si>
  <si>
    <t>Rozprostření ornice tl vrstvy do 200 mm pl přes 500 m2 v rovině nebo ve svahu do 1:5 strojně</t>
  </si>
  <si>
    <t>1819997494</t>
  </si>
  <si>
    <t>Rozprostření a urovnání ornice v rovině nebo ve svahu sklonu do 1:5 strojně při souvislé ploše přes 500 m2, tl. vrstvy do 200 mm</t>
  </si>
  <si>
    <t xml:space="preserve">"rozprostření travního drnu v okolí v tl. 10cm"  815 </t>
  </si>
  <si>
    <t>181411131</t>
  </si>
  <si>
    <t>Založení parkového trávníku výsevem pl do 1000 m2 v rovině a ve svahu do 1:5</t>
  </si>
  <si>
    <t>912582273</t>
  </si>
  <si>
    <t>Založení trávníku na půdě předem připravené plochy do 1000 m2 výsevem včetně utažení parkového v rovině nebo na svahu do 1:5</t>
  </si>
  <si>
    <t>"osetí upravovaných ploch zeleně" 815</t>
  </si>
  <si>
    <t>16</t>
  </si>
  <si>
    <t>M</t>
  </si>
  <si>
    <t>00572410</t>
  </si>
  <si>
    <t>osivo směs travní parková</t>
  </si>
  <si>
    <t>kg</t>
  </si>
  <si>
    <t>-712267585</t>
  </si>
  <si>
    <t>815*0,02 'Přepočtené koeficientem množství</t>
  </si>
  <si>
    <t>17</t>
  </si>
  <si>
    <t>181951112</t>
  </si>
  <si>
    <t>Úprava pláně v hornině třídy těžitelnosti I skupiny 1 až 3 se zhutněním strojně</t>
  </si>
  <si>
    <t>-1979367445</t>
  </si>
  <si>
    <t>Úprava pláně vyrovnáním výškových rozdílů strojně v hornině třídy těžitelnosti I, skupiny 1 až 3 se zhutněním</t>
  </si>
  <si>
    <t>"hutnění zemní pláně na předepsanou únosnost Edef,2=30 MPa" 1172</t>
  </si>
  <si>
    <t>18</t>
  </si>
  <si>
    <t>184813211</t>
  </si>
  <si>
    <t>Ochranné oplocení kořenové zóny stromu v rovině nebo na svahu do 1:5 v do 1500 mm</t>
  </si>
  <si>
    <t>756775310</t>
  </si>
  <si>
    <t>Ochranné oplocení kořenové zóny stromu v rovině nebo na svahu do 1:5, výšky do 1500 mm</t>
  </si>
  <si>
    <t>"ochrana kořenového systému stromu po dobu stavby" 6</t>
  </si>
  <si>
    <t>19</t>
  </si>
  <si>
    <t>184818231</t>
  </si>
  <si>
    <t>Ochrana kmene průměru do 300 mm bedněním výšky do 2 m</t>
  </si>
  <si>
    <t>-274970054</t>
  </si>
  <si>
    <t>Ochrana kmene bedněním před poškozením stavebním provozem zřízení včetně odstranění výšky bednění do 2 m průměru kmene do 300 mm</t>
  </si>
  <si>
    <t>20</t>
  </si>
  <si>
    <t>185804312</t>
  </si>
  <si>
    <t>Zalití rostlin vodou plocha přes 20 m2</t>
  </si>
  <si>
    <t>2134723333</t>
  </si>
  <si>
    <t>Zalití rostlin vodou plochy záhonů jednotlivě přes 20 m2</t>
  </si>
  <si>
    <t>"zalití osetých ploch, spotřeba 20 l/m2, 3x po dobu stavby" 815*0,02*3</t>
  </si>
  <si>
    <t>185851121</t>
  </si>
  <si>
    <t>Dovoz vody pro zálivku rostlin za vzdálenost do 1000 m</t>
  </si>
  <si>
    <t>329403220</t>
  </si>
  <si>
    <t>Dovoz vody pro zálivku rostlin na vzdálenost do 1000 m</t>
  </si>
  <si>
    <t>22</t>
  </si>
  <si>
    <t>185851129</t>
  </si>
  <si>
    <t>Příplatek k dovozu vody pro zálivku rostlin do 1000 m ZKD 1000 m</t>
  </si>
  <si>
    <t>1510255790</t>
  </si>
  <si>
    <t>Dovoz vody pro zálivku rostlin Příplatek k ceně za každých dalších i započatých 1000 m</t>
  </si>
  <si>
    <t>48,9*4 'Přepočtené koeficientem množství</t>
  </si>
  <si>
    <t>Komunikace pozemní</t>
  </si>
  <si>
    <t>23</t>
  </si>
  <si>
    <t>564831111</t>
  </si>
  <si>
    <t>Podklad ze štěrkodrtě ŠD plochy přes 100 m2 tl 100 mm</t>
  </si>
  <si>
    <t>-1160394205</t>
  </si>
  <si>
    <t>Podklad ze štěrkodrti ŠD s rozprostřením a zhutněním plochy přes 100 m2, po zhutnění tl. 100 mm</t>
  </si>
  <si>
    <t>"vrstva ŠD v tl. 10 vč. vytažení pod obruby - cyklostezka" 975</t>
  </si>
  <si>
    <t>24</t>
  </si>
  <si>
    <t>567122114</t>
  </si>
  <si>
    <t>Podklad ze směsi stmelené cementem SC C 8/10 (KSC I) tl 150 mm</t>
  </si>
  <si>
    <t>952081684</t>
  </si>
  <si>
    <t>Podklad ze směsi stmelené cementem SC bez dilatačních spár, s rozprostřením a zhutněním SC C 8/10 (KSC I), po zhutnění tl. 150 mm</t>
  </si>
  <si>
    <t>"směs stmelená cementem v tl. 15cm - cyklostezka" 719</t>
  </si>
  <si>
    <t>25</t>
  </si>
  <si>
    <t>596211113</t>
  </si>
  <si>
    <t>Kladení zámkové dlažby komunikací pro pěší ručně tl 60 mm skupiny A pl přes 300 m2</t>
  </si>
  <si>
    <t>2129267948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</si>
  <si>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</si>
  <si>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 xml:space="preserve">"dlažba tl. 6cm do lože z DK fr. 4/8 v tl. 4cm, viz příloha č. 3 vzorový příčný řez" </t>
  </si>
  <si>
    <t>"dlažba šedá" 736,4</t>
  </si>
  <si>
    <t>"dlažba červená reliéfní" 4,6</t>
  </si>
  <si>
    <t>26</t>
  </si>
  <si>
    <t>59245021</t>
  </si>
  <si>
    <t>dlažba tvar čtverec betonová 200x200x60mm přírodní</t>
  </si>
  <si>
    <t>-1058185760</t>
  </si>
  <si>
    <t>736,4*1,03 'Přepočtené koeficientem množství</t>
  </si>
  <si>
    <t>27</t>
  </si>
  <si>
    <t>59245006</t>
  </si>
  <si>
    <t>dlažba tvar obdélník betonová pro nevidomé 200x100x60mm barevná</t>
  </si>
  <si>
    <t>1529730532</t>
  </si>
  <si>
    <t>4,6*1,03 'Přepočtené koeficientem množství</t>
  </si>
  <si>
    <t>Ostatní konstrukce a práce, bourání</t>
  </si>
  <si>
    <t>28</t>
  </si>
  <si>
    <t>912111111</t>
  </si>
  <si>
    <t>Montáž zábrany parkovací sloupku v do 800 mm zabetonovaného</t>
  </si>
  <si>
    <t>-408671234</t>
  </si>
  <si>
    <t>Montáž zábrany parkovací tvaru sloupku do výšky 800 mm zabetonované</t>
  </si>
  <si>
    <t>"betonové zábrany proti vjezdu u vstupu na stadion" 6</t>
  </si>
  <si>
    <t>29</t>
  </si>
  <si>
    <t>74910300</t>
  </si>
  <si>
    <t>patník betonový 180x345x800mm</t>
  </si>
  <si>
    <t>-1632126240</t>
  </si>
  <si>
    <t>30</t>
  </si>
  <si>
    <t>914111111</t>
  </si>
  <si>
    <t>Montáž svislé dopravní značky do velikosti 1 m2 objímkami na sloupek nebo konzolu</t>
  </si>
  <si>
    <t>-1125925635</t>
  </si>
  <si>
    <t>Montáž svislé dopravní značky základní velikosti do 1 m2 objímkami na sloupky nebo konzoly</t>
  </si>
  <si>
    <t>"značka C9a, C9b na společný sloupek" 2+2</t>
  </si>
  <si>
    <t>31</t>
  </si>
  <si>
    <t>40445619</t>
  </si>
  <si>
    <t>zákazové, příkazové dopravní značky B1-B34, C1-15 500mm</t>
  </si>
  <si>
    <t>-1236313502</t>
  </si>
  <si>
    <t>32</t>
  </si>
  <si>
    <t>914511112</t>
  </si>
  <si>
    <t>Montáž sloupku dopravních značek délky do 3,5 m s betonovým základem a patkou D 60 mm</t>
  </si>
  <si>
    <t>-283399108</t>
  </si>
  <si>
    <t>Montáž sloupku dopravních značek délky do 3,5 m do hliníkové patky pro sloupek D 60 mm</t>
  </si>
  <si>
    <t>33</t>
  </si>
  <si>
    <t>40445225</t>
  </si>
  <si>
    <t>sloupek pro dopravní značku Zn D 60mm v 3,5m</t>
  </si>
  <si>
    <t>-715613048</t>
  </si>
  <si>
    <t>34</t>
  </si>
  <si>
    <t>40445240</t>
  </si>
  <si>
    <t>patka pro sloupek Al D 60mm</t>
  </si>
  <si>
    <t>388800829</t>
  </si>
  <si>
    <t>35</t>
  </si>
  <si>
    <t>40445256</t>
  </si>
  <si>
    <t>svorka upínací na sloupek dopravní značky D 60mm</t>
  </si>
  <si>
    <t>-971893104</t>
  </si>
  <si>
    <t>36</t>
  </si>
  <si>
    <t>40445253</t>
  </si>
  <si>
    <t>víčko plastové na sloupek D 60mm</t>
  </si>
  <si>
    <t>-422829770</t>
  </si>
  <si>
    <t>37</t>
  </si>
  <si>
    <t>915231112</t>
  </si>
  <si>
    <t>Vodorovné dopravní značení přechody pro chodce, šipky, symboly retroreflexní bílý plast</t>
  </si>
  <si>
    <t>2017868035</t>
  </si>
  <si>
    <t>Vodorovné dopravní značení stříkaným plastem přechody pro chodce, šipky, symboly nápisy bílé retroreflexní</t>
  </si>
  <si>
    <t>"symbol chodce" 4*0,75</t>
  </si>
  <si>
    <t>"symbol cyklisty" 4*0,75</t>
  </si>
  <si>
    <t>38</t>
  </si>
  <si>
    <t>915621111</t>
  </si>
  <si>
    <t>Předznačení vodorovného plošného značení</t>
  </si>
  <si>
    <t>458945169</t>
  </si>
  <si>
    <t>Předznačení pro vodorovné značení stříkané barvou nebo prováděné z nátěrových hmot plošné šipky, symboly, nápisy</t>
  </si>
  <si>
    <t>39</t>
  </si>
  <si>
    <t>916131213</t>
  </si>
  <si>
    <t>Osazení silničního obrubníku betonového stojatého s boční opěrou do lože z betonu prostého</t>
  </si>
  <si>
    <t>-717558531</t>
  </si>
  <si>
    <t>Osazení silničního obrubníku betonového se zřízením lože, s vyplněním a zatřením spár cementovou maltou stojatého s boční opěrou z betonu prostého, do lože z betonu prostého</t>
  </si>
  <si>
    <t>"obruba nájezdová 15/15N" 3</t>
  </si>
  <si>
    <t>"obruba přechodová 15/1525 LP" 2</t>
  </si>
  <si>
    <t>40</t>
  </si>
  <si>
    <t>59217029</t>
  </si>
  <si>
    <t>obrubník betonový silniční nájezdový 1000x150x150mm</t>
  </si>
  <si>
    <t>-994406420</t>
  </si>
  <si>
    <t>3*1,02 'Přepočtené koeficientem množství</t>
  </si>
  <si>
    <t>41</t>
  </si>
  <si>
    <t>59217030</t>
  </si>
  <si>
    <t>obrubník betonový silniční přechodový 1000x150x150-250mm</t>
  </si>
  <si>
    <t>514859672</t>
  </si>
  <si>
    <t>2*1,02 'Přepočtené koeficientem množství</t>
  </si>
  <si>
    <t>42</t>
  </si>
  <si>
    <t>916231213</t>
  </si>
  <si>
    <t>Osazení chodníkového obrubníku betonového stojatého s boční opěrou do lože z betonu prostého</t>
  </si>
  <si>
    <t>1598978984</t>
  </si>
  <si>
    <t>Osazení chodníkového obrubníku betonového se zřízením lože, s vyplněním a zatřením spár cementovou maltou stojatého s boční opěrou z betonu prostého, do lože z betonu prostého</t>
  </si>
  <si>
    <t>"obrubník 10/25 do bet. lože C 20/25" 477</t>
  </si>
  <si>
    <t>43</t>
  </si>
  <si>
    <t>59217017</t>
  </si>
  <si>
    <t>obrubník betonový chodníkový 1000x100x250mm</t>
  </si>
  <si>
    <t>1637859239</t>
  </si>
  <si>
    <t>477*1,02 'Přepočtené koeficientem množství</t>
  </si>
  <si>
    <t>997</t>
  </si>
  <si>
    <t>Přesun sutě</t>
  </si>
  <si>
    <t>44</t>
  </si>
  <si>
    <t>997221551</t>
  </si>
  <si>
    <t>Vodorovná doprava suti ze sypkých materiálů do 1 km</t>
  </si>
  <si>
    <t>-349759568</t>
  </si>
  <si>
    <t>Vodorovná doprava suti bez naložení, ale se složením a s hrubým urovnáním ze sypkých materiálů, na vzdálenost do 1 km</t>
  </si>
  <si>
    <t>"odvoz suti na skládku VZD do 10 km"</t>
  </si>
  <si>
    <t>"rozebrání dlažby 30/30 bývalé zastávky, suť 0,235 t/m2" 36*0,235</t>
  </si>
  <si>
    <t>"rozebrání dlažby chodníku u přechodu, suť 0,260 t/m2" 22*0,260</t>
  </si>
  <si>
    <t>"odstranění betonu v tl. 15cm, suť 0,325 t/m2 - pod LA" 104*0,325</t>
  </si>
  <si>
    <t>"odstranění lit. asfaltu v tl. 4cm, suť 0,078 t/m2" 104*0,078</t>
  </si>
  <si>
    <t>"odstranění obrub vč. bet. patky, suť 0,205 t/m" (63+48+9+2+7,5)*0,205</t>
  </si>
  <si>
    <t>45</t>
  </si>
  <si>
    <t>997221559</t>
  </si>
  <si>
    <t>Příplatek ZKD 1 km u vodorovné dopravy suti ze sypkých materiálů</t>
  </si>
  <si>
    <t>996342955</t>
  </si>
  <si>
    <t>Vodorovná doprava suti bez naložení, ale se složením a s hrubým urovnáním Příplatek k ceně za každý další i započatý 1 km přes 1 km</t>
  </si>
  <si>
    <t>"příplatek za zvětšený odvoz suti na skládku VZD do 10 km"</t>
  </si>
  <si>
    <t>"rozebrání dlažby 30/30 bývalé zastávky, suť 0,235 t/m2" 36*0,235*9</t>
  </si>
  <si>
    <t>"rozebrání dlažby chodníku u přechodu, suť 0,260 t/m2" 22*0,260*9</t>
  </si>
  <si>
    <t>"odstranění betonu v tl. 15cm, suť 0,325 t/m2 - pod LA" 104*0,325*9</t>
  </si>
  <si>
    <t>"odstranění lit. asfaltu v tl. 4cm, suť 0,078 t/m2" 104*0,078*9</t>
  </si>
  <si>
    <t>"odstranění obrub vč. bet. patky, suť 0,205 t/m" (63+48+9+2+7,5)*0,205*9</t>
  </si>
  <si>
    <t>46</t>
  </si>
  <si>
    <t>997221615</t>
  </si>
  <si>
    <t>Poplatek za uložení na skládce (skládkovné) stavebního odpadu betonového kód odpadu 17 01 01</t>
  </si>
  <si>
    <t>1964265167</t>
  </si>
  <si>
    <t>Poplatek za uložení stavebního odpadu na skládce (skládkovné) z prostého betonu zatříděného do Katalogu odpadů pod kódem 17 01 01</t>
  </si>
  <si>
    <t>47</t>
  </si>
  <si>
    <t>997221645</t>
  </si>
  <si>
    <t>Poplatek za uložení na skládce (skládkovné) odpadu asfaltového bez dehtu kód odpadu 17 03 02</t>
  </si>
  <si>
    <t>1508069037</t>
  </si>
  <si>
    <t>Poplatek za uložení stavebního odpadu na skládce (skládkovné) asfaltového bez obsahu dehtu zatříděného do Katalogu odpadů pod kódem 17 03 02</t>
  </si>
  <si>
    <t>998</t>
  </si>
  <si>
    <t>Přesun hmot</t>
  </si>
  <si>
    <t>48</t>
  </si>
  <si>
    <t>998223011</t>
  </si>
  <si>
    <t>Přesun hmot pro pozemní komunikace s krytem dlážděným</t>
  </si>
  <si>
    <t>-1647474452</t>
  </si>
  <si>
    <t>Přesun hmot pro pozemní komunikace s krytem dlážděným dopravní vzdálenost do 200 m jakékoliv délky objektu</t>
  </si>
  <si>
    <t>Práce a dodávky M</t>
  </si>
  <si>
    <t>46-M</t>
  </si>
  <si>
    <t>Zemní práce při extr.mont.pracích</t>
  </si>
  <si>
    <t>49</t>
  </si>
  <si>
    <t>460661111</t>
  </si>
  <si>
    <t>Kabelové lože z písku pro kabely nn bez zakrytí š lože do 35 cm</t>
  </si>
  <si>
    <t>64</t>
  </si>
  <si>
    <t>539070617</t>
  </si>
  <si>
    <t>Kabelové lože z písku včetně podsypu, zhutnění a urovnání povrchu pro kabely nn bez zakrytí, šířky do 35 cm</t>
  </si>
  <si>
    <t>"lože a obsyp chrániček" 4,5+4,5+4+346</t>
  </si>
  <si>
    <t>50</t>
  </si>
  <si>
    <t>460671112</t>
  </si>
  <si>
    <t>Výstražná fólie pro krytí kabelů šířky 25 cm</t>
  </si>
  <si>
    <t>541745548</t>
  </si>
  <si>
    <t>Výstražná fólie z PVC pro krytí kabelů včetně vyrovnání povrchu rýhy, rozvinutí a uložení fólie šířky do 25 cm</t>
  </si>
  <si>
    <t>51</t>
  </si>
  <si>
    <t>460791114</t>
  </si>
  <si>
    <t>Montáž trubek ochranných plastových uložených volně do rýhy tuhých D přes 90 do 110 mm</t>
  </si>
  <si>
    <t>-1260793838</t>
  </si>
  <si>
    <t>Montáž trubek ochranných uložených volně do rýhy plastových tuhých, vnitřního průměru přes 90 do 110 mm</t>
  </si>
  <si>
    <t>"chránička pro kabely NN a CETIN" 4,0+4,5+4,5+346</t>
  </si>
  <si>
    <t>52</t>
  </si>
  <si>
    <t>34571098</t>
  </si>
  <si>
    <t>trubka elektroinstalační dělená (chránička) D 100/110mm, HDPE</t>
  </si>
  <si>
    <t>128</t>
  </si>
  <si>
    <t>-2122243119</t>
  </si>
  <si>
    <t>359*1,05 'Přepočtené koeficientem množství</t>
  </si>
  <si>
    <t>53</t>
  </si>
  <si>
    <t>460901111R</t>
  </si>
  <si>
    <t>Přeložka sloupu VO, stranový posun do 2m, kompletní dodávka a montáž</t>
  </si>
  <si>
    <t>-153394795</t>
  </si>
  <si>
    <t>SO 101.2 - Chodník v ulici Obvodová - sjezd a parkoviště</t>
  </si>
  <si>
    <t>113107172</t>
  </si>
  <si>
    <t>Odstranění podkladu z betonu prostého tl přes 150 do 300 mm strojně pl přes 50 do 200 m2</t>
  </si>
  <si>
    <t>45840886</t>
  </si>
  <si>
    <t>Odstranění podkladů nebo krytů strojně plochy jednotlivě přes 50 m2 do 200 m2 s přemístěním hmot na skládku na vzdálenost do 20 m nebo s naložením na dopravní prostředek z betonu prostého, o tl. vrstvy přes 150 do 300 mm</t>
  </si>
  <si>
    <t>"odstranění betonu v tl. cca 25cm, suť 0,521 t/m2 - sjezd k veterině" 91</t>
  </si>
  <si>
    <t>1500090226</t>
  </si>
  <si>
    <t>"odstranění betonu v tl. 15cm, suť 0,325 t/m2 - pod LA" 168</t>
  </si>
  <si>
    <t>-1541426865</t>
  </si>
  <si>
    <t>"odstranění lit. asfaltu v tl. 4cm, suť 0,078 t/m2" 168</t>
  </si>
  <si>
    <t>-1110019979</t>
  </si>
  <si>
    <t>"odstranění obrub vč. bet. patky, suť 0,205 t/m" 5+16,4+12,6+21,3+23</t>
  </si>
  <si>
    <t>564851111</t>
  </si>
  <si>
    <t>Podklad ze štěrkodrtě ŠD plochy přes 100 m2 tl 150 mm</t>
  </si>
  <si>
    <t>-2110864410</t>
  </si>
  <si>
    <t>Podklad ze štěrkodrti ŠD s rozprostřením a zhutněním plochy přes 100 m2, po zhutnění tl. 150 mm</t>
  </si>
  <si>
    <t>"vrstva ŠD v tl. 15 vč. vytažení pod obruby - sjezd a parkoviště" 226</t>
  </si>
  <si>
    <t>"vrstva ŠD v tl. 15 vč. vytažení pod obruby - zesílení pod cyklostezkou" 3,0*5,0</t>
  </si>
  <si>
    <t>1608752226</t>
  </si>
  <si>
    <t>"směs stmelená cementem v tl. 15cm - sjezd a parkoviště" 205</t>
  </si>
  <si>
    <t>596212212</t>
  </si>
  <si>
    <t>Kladení zámkové dlažby pozemních komunikací ručně tl 80 mm skupiny A pl přes 100 do 300 m2</t>
  </si>
  <si>
    <t>101179723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</si>
  <si>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100 do 300 m2</t>
  </si>
  <si>
    <t>"dlažba tl. 8cm do lože z DK fr. 4/8 tl. 4cm"</t>
  </si>
  <si>
    <t>"sjezd a parkoviště" 203,0</t>
  </si>
  <si>
    <t>"reliéfní dlažba" 2,0</t>
  </si>
  <si>
    <t>"přejezd přes cyklostezku" 3,0*5,0</t>
  </si>
  <si>
    <t>59245030</t>
  </si>
  <si>
    <t>dlažba tvar čtverec betonová 200x200x80mm přírodní</t>
  </si>
  <si>
    <t>203010494</t>
  </si>
  <si>
    <t>218*1,02 'Přepočtené koeficientem množství</t>
  </si>
  <si>
    <t>59245226</t>
  </si>
  <si>
    <t>dlažba tvar obdélník betonová pro nevidomé 200x100x80mm barevná</t>
  </si>
  <si>
    <t>1886241376</t>
  </si>
  <si>
    <t>1086552400</t>
  </si>
  <si>
    <t>"obruba silniční 15/25" 42</t>
  </si>
  <si>
    <t>"obruba nájezdová 15/15N" 6,5</t>
  </si>
  <si>
    <t>59217031</t>
  </si>
  <si>
    <t>obrubník betonový silniční 1000x150x250mm</t>
  </si>
  <si>
    <t>-1662611252</t>
  </si>
  <si>
    <t>42*1,02 'Přepočtené koeficientem množství</t>
  </si>
  <si>
    <t>-853888059</t>
  </si>
  <si>
    <t>6,5*1,02 'Přepočtené koeficientem množství</t>
  </si>
  <si>
    <t>-55707194</t>
  </si>
  <si>
    <t>-1578963294</t>
  </si>
  <si>
    <t>"obrubník 10/25 do bet. lože C 20/25" 35</t>
  </si>
  <si>
    <t>-1149423097</t>
  </si>
  <si>
    <t>35*1,02 'Přepočtené koeficientem množství</t>
  </si>
  <si>
    <t>1969277939</t>
  </si>
  <si>
    <t>"odstranění betonu v tl. cca 25cm, suť 0,521 t/m2 - sjezd k veterině" 91*0,521</t>
  </si>
  <si>
    <t>"odstranění betonu v tl. 15cm, suť 0,325 t/m2 - pod LA" 168*0,325</t>
  </si>
  <si>
    <t>"odstranění lit. asfaltu v tl. 4cm, suť 0,078 t/m2" 168*0,078</t>
  </si>
  <si>
    <t>"odstranění obrub vč. bet. patky, suť 0,205 t/m" (5+16,4+12,6+21,3+23)*0,205</t>
  </si>
  <si>
    <t>1969442930</t>
  </si>
  <si>
    <t>"odstranění betonu v tl. cca 25cm, suť 0,521 t/m2 - sjezd k veterině" 91*0,521*9</t>
  </si>
  <si>
    <t>"odstranění betonu v tl. 15cm, suť 0,325 t/m2 - pod LA" 168*0,325*9</t>
  </si>
  <si>
    <t>"odstranění lit. asfaltu v tl. 4cm, suť 0,078 t/m2" 168*0,078*9</t>
  </si>
  <si>
    <t>"odstranění obrub vč. bet. patky, suť 0,205 t/m" (5+16,4+12,6+21,3+23)*0,205*9</t>
  </si>
  <si>
    <t>682896266</t>
  </si>
  <si>
    <t>1514397840</t>
  </si>
  <si>
    <t>-1897209425</t>
  </si>
  <si>
    <t>-1062494762</t>
  </si>
  <si>
    <t>"lože a obsyp chrániček" 2*21,0</t>
  </si>
  <si>
    <t>2098415013</t>
  </si>
  <si>
    <t>1480481714</t>
  </si>
  <si>
    <t>"chránička pro kabely NN a CETIN"2*21,0</t>
  </si>
  <si>
    <t>-922025368</t>
  </si>
  <si>
    <t>42*1,05 'Přepočtené koeficientem množství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</si>
</sst>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workbookViewId="0"/>
  </sheetViews>
  <sheetFormatPr defaultRowHeight="14.5" x14ac:dyDescent="0.2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7" customHeight="1" x14ac:dyDescent="0.2">
      <c r="AR2" s="240" t="s">
        <v>5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7" t="s">
        <v>6</v>
      </c>
      <c r="BT2" s="17" t="s">
        <v>7</v>
      </c>
    </row>
    <row r="3" spans="1:74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5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 x14ac:dyDescent="0.2">
      <c r="B5" s="20"/>
      <c r="D5" s="24" t="s">
        <v>13</v>
      </c>
      <c r="K5" s="205" t="s">
        <v>14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R5" s="20"/>
      <c r="BE5" s="202" t="s">
        <v>15</v>
      </c>
      <c r="BS5" s="17" t="s">
        <v>6</v>
      </c>
    </row>
    <row r="6" spans="1:74" s="1" customFormat="1" ht="37" customHeight="1" x14ac:dyDescent="0.2">
      <c r="B6" s="20"/>
      <c r="D6" s="26" t="s">
        <v>16</v>
      </c>
      <c r="K6" s="207" t="s">
        <v>17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R6" s="20"/>
      <c r="BE6" s="203"/>
      <c r="BS6" s="17" t="s">
        <v>6</v>
      </c>
    </row>
    <row r="7" spans="1:74" s="1" customFormat="1" ht="12" customHeight="1" x14ac:dyDescent="0.2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03"/>
      <c r="BS7" s="17" t="s">
        <v>6</v>
      </c>
    </row>
    <row r="8" spans="1:74" s="1" customFormat="1" ht="12" customHeight="1" x14ac:dyDescent="0.2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03"/>
      <c r="BS8" s="17" t="s">
        <v>6</v>
      </c>
    </row>
    <row r="9" spans="1:74" s="1" customFormat="1" ht="14.4" customHeight="1" x14ac:dyDescent="0.2">
      <c r="B9" s="20"/>
      <c r="AR9" s="20"/>
      <c r="BE9" s="203"/>
      <c r="BS9" s="17" t="s">
        <v>6</v>
      </c>
    </row>
    <row r="10" spans="1:74" s="1" customFormat="1" ht="12" customHeight="1" x14ac:dyDescent="0.2">
      <c r="B10" s="20"/>
      <c r="D10" s="27" t="s">
        <v>24</v>
      </c>
      <c r="AK10" s="27" t="s">
        <v>25</v>
      </c>
      <c r="AN10" s="25" t="s">
        <v>1</v>
      </c>
      <c r="AR10" s="20"/>
      <c r="BE10" s="203"/>
      <c r="BS10" s="17" t="s">
        <v>6</v>
      </c>
    </row>
    <row r="11" spans="1:74" s="1" customFormat="1" ht="18.5" customHeight="1" x14ac:dyDescent="0.2">
      <c r="B11" s="20"/>
      <c r="E11" s="25" t="s">
        <v>21</v>
      </c>
      <c r="AK11" s="27" t="s">
        <v>26</v>
      </c>
      <c r="AN11" s="25" t="s">
        <v>1</v>
      </c>
      <c r="AR11" s="20"/>
      <c r="BE11" s="203"/>
      <c r="BS11" s="17" t="s">
        <v>6</v>
      </c>
    </row>
    <row r="12" spans="1:74" s="1" customFormat="1" ht="7" customHeight="1" x14ac:dyDescent="0.2">
      <c r="B12" s="20"/>
      <c r="AR12" s="20"/>
      <c r="BE12" s="203"/>
      <c r="BS12" s="17" t="s">
        <v>6</v>
      </c>
    </row>
    <row r="13" spans="1:74" s="1" customFormat="1" ht="12" customHeight="1" x14ac:dyDescent="0.2">
      <c r="B13" s="20"/>
      <c r="D13" s="27" t="s">
        <v>27</v>
      </c>
      <c r="AK13" s="27" t="s">
        <v>25</v>
      </c>
      <c r="AN13" s="29" t="s">
        <v>28</v>
      </c>
      <c r="AR13" s="20"/>
      <c r="BE13" s="203"/>
      <c r="BS13" s="17" t="s">
        <v>6</v>
      </c>
    </row>
    <row r="14" spans="1:74" ht="12.5" x14ac:dyDescent="0.2">
      <c r="B14" s="20"/>
      <c r="E14" s="208" t="s">
        <v>28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7" t="s">
        <v>26</v>
      </c>
      <c r="AN14" s="29" t="s">
        <v>28</v>
      </c>
      <c r="AR14" s="20"/>
      <c r="BE14" s="203"/>
      <c r="BS14" s="17" t="s">
        <v>6</v>
      </c>
    </row>
    <row r="15" spans="1:74" s="1" customFormat="1" ht="7" customHeight="1" x14ac:dyDescent="0.2">
      <c r="B15" s="20"/>
      <c r="AR15" s="20"/>
      <c r="BE15" s="203"/>
      <c r="BS15" s="17" t="s">
        <v>3</v>
      </c>
    </row>
    <row r="16" spans="1:74" s="1" customFormat="1" ht="12" customHeight="1" x14ac:dyDescent="0.2">
      <c r="B16" s="20"/>
      <c r="D16" s="27" t="s">
        <v>29</v>
      </c>
      <c r="AK16" s="27" t="s">
        <v>25</v>
      </c>
      <c r="AN16" s="25" t="s">
        <v>1</v>
      </c>
      <c r="AR16" s="20"/>
      <c r="BE16" s="203"/>
      <c r="BS16" s="17" t="s">
        <v>3</v>
      </c>
    </row>
    <row r="17" spans="1:71" s="1" customFormat="1" ht="18.5" customHeight="1" x14ac:dyDescent="0.2">
      <c r="B17" s="20"/>
      <c r="E17" s="25" t="s">
        <v>21</v>
      </c>
      <c r="AK17" s="27" t="s">
        <v>26</v>
      </c>
      <c r="AN17" s="25" t="s">
        <v>1</v>
      </c>
      <c r="AR17" s="20"/>
      <c r="BE17" s="203"/>
      <c r="BS17" s="17" t="s">
        <v>30</v>
      </c>
    </row>
    <row r="18" spans="1:71" s="1" customFormat="1" ht="7" customHeight="1" x14ac:dyDescent="0.2">
      <c r="B18" s="20"/>
      <c r="AR18" s="20"/>
      <c r="BE18" s="203"/>
      <c r="BS18" s="17" t="s">
        <v>6</v>
      </c>
    </row>
    <row r="19" spans="1:71" s="1" customFormat="1" ht="12" customHeight="1" x14ac:dyDescent="0.2">
      <c r="B19" s="20"/>
      <c r="D19" s="27" t="s">
        <v>31</v>
      </c>
      <c r="AK19" s="27" t="s">
        <v>25</v>
      </c>
      <c r="AN19" s="25" t="s">
        <v>1</v>
      </c>
      <c r="AR19" s="20"/>
      <c r="BE19" s="203"/>
      <c r="BS19" s="17" t="s">
        <v>6</v>
      </c>
    </row>
    <row r="20" spans="1:71" s="1" customFormat="1" ht="18.5" customHeight="1" x14ac:dyDescent="0.2">
      <c r="B20" s="20"/>
      <c r="E20" s="25" t="s">
        <v>21</v>
      </c>
      <c r="AK20" s="27" t="s">
        <v>26</v>
      </c>
      <c r="AN20" s="25" t="s">
        <v>1</v>
      </c>
      <c r="AR20" s="20"/>
      <c r="BE20" s="203"/>
      <c r="BS20" s="17" t="s">
        <v>30</v>
      </c>
    </row>
    <row r="21" spans="1:71" s="1" customFormat="1" ht="7" customHeight="1" x14ac:dyDescent="0.2">
      <c r="B21" s="20"/>
      <c r="AR21" s="20"/>
      <c r="BE21" s="203"/>
    </row>
    <row r="22" spans="1:71" s="1" customFormat="1" ht="12" customHeight="1" x14ac:dyDescent="0.2">
      <c r="B22" s="20"/>
      <c r="D22" s="27" t="s">
        <v>32</v>
      </c>
      <c r="AR22" s="20"/>
      <c r="BE22" s="203"/>
    </row>
    <row r="23" spans="1:71" s="1" customFormat="1" ht="16.5" customHeight="1" x14ac:dyDescent="0.2">
      <c r="B23" s="20"/>
      <c r="E23" s="210" t="s">
        <v>1</v>
      </c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R23" s="20"/>
      <c r="BE23" s="203"/>
    </row>
    <row r="24" spans="1:71" s="1" customFormat="1" ht="7" customHeight="1" x14ac:dyDescent="0.2">
      <c r="B24" s="20"/>
      <c r="AR24" s="20"/>
      <c r="BE24" s="203"/>
    </row>
    <row r="25" spans="1:71" s="1" customFormat="1" ht="7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3"/>
    </row>
    <row r="26" spans="1:71" s="2" customFormat="1" ht="25.9" customHeight="1" x14ac:dyDescent="0.2">
      <c r="A26" s="32"/>
      <c r="B26" s="33"/>
      <c r="C26" s="32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1">
        <f>ROUND(AG94,2)</f>
        <v>0</v>
      </c>
      <c r="AL26" s="212"/>
      <c r="AM26" s="212"/>
      <c r="AN26" s="212"/>
      <c r="AO26" s="212"/>
      <c r="AP26" s="32"/>
      <c r="AQ26" s="32"/>
      <c r="AR26" s="33"/>
      <c r="BE26" s="203"/>
    </row>
    <row r="27" spans="1:7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03"/>
    </row>
    <row r="28" spans="1:71" s="2" customFormat="1" ht="12.5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13" t="s">
        <v>34</v>
      </c>
      <c r="M28" s="213"/>
      <c r="N28" s="213"/>
      <c r="O28" s="213"/>
      <c r="P28" s="213"/>
      <c r="Q28" s="32"/>
      <c r="R28" s="32"/>
      <c r="S28" s="32"/>
      <c r="T28" s="32"/>
      <c r="U28" s="32"/>
      <c r="V28" s="32"/>
      <c r="W28" s="213" t="s">
        <v>35</v>
      </c>
      <c r="X28" s="213"/>
      <c r="Y28" s="213"/>
      <c r="Z28" s="213"/>
      <c r="AA28" s="213"/>
      <c r="AB28" s="213"/>
      <c r="AC28" s="213"/>
      <c r="AD28" s="213"/>
      <c r="AE28" s="213"/>
      <c r="AF28" s="32"/>
      <c r="AG28" s="32"/>
      <c r="AH28" s="32"/>
      <c r="AI28" s="32"/>
      <c r="AJ28" s="32"/>
      <c r="AK28" s="213" t="s">
        <v>36</v>
      </c>
      <c r="AL28" s="213"/>
      <c r="AM28" s="213"/>
      <c r="AN28" s="213"/>
      <c r="AO28" s="213"/>
      <c r="AP28" s="32"/>
      <c r="AQ28" s="32"/>
      <c r="AR28" s="33"/>
      <c r="BE28" s="203"/>
    </row>
    <row r="29" spans="1:71" s="3" customFormat="1" ht="14.4" customHeight="1" x14ac:dyDescent="0.2">
      <c r="B29" s="37"/>
      <c r="D29" s="27" t="s">
        <v>37</v>
      </c>
      <c r="F29" s="27" t="s">
        <v>38</v>
      </c>
      <c r="L29" s="216">
        <v>0.21</v>
      </c>
      <c r="M29" s="215"/>
      <c r="N29" s="215"/>
      <c r="O29" s="215"/>
      <c r="P29" s="215"/>
      <c r="W29" s="214">
        <f>ROUND(AZ94, 2)</f>
        <v>0</v>
      </c>
      <c r="X29" s="215"/>
      <c r="Y29" s="215"/>
      <c r="Z29" s="215"/>
      <c r="AA29" s="215"/>
      <c r="AB29" s="215"/>
      <c r="AC29" s="215"/>
      <c r="AD29" s="215"/>
      <c r="AE29" s="215"/>
      <c r="AK29" s="214">
        <f>ROUND(AV94, 2)</f>
        <v>0</v>
      </c>
      <c r="AL29" s="215"/>
      <c r="AM29" s="215"/>
      <c r="AN29" s="215"/>
      <c r="AO29" s="215"/>
      <c r="AR29" s="37"/>
      <c r="BE29" s="204"/>
    </row>
    <row r="30" spans="1:71" s="3" customFormat="1" ht="14.4" customHeight="1" x14ac:dyDescent="0.2">
      <c r="B30" s="37"/>
      <c r="F30" s="27" t="s">
        <v>39</v>
      </c>
      <c r="L30" s="216">
        <v>0.15</v>
      </c>
      <c r="M30" s="215"/>
      <c r="N30" s="215"/>
      <c r="O30" s="215"/>
      <c r="P30" s="215"/>
      <c r="W30" s="214">
        <f>ROUND(BA94, 2)</f>
        <v>0</v>
      </c>
      <c r="X30" s="215"/>
      <c r="Y30" s="215"/>
      <c r="Z30" s="215"/>
      <c r="AA30" s="215"/>
      <c r="AB30" s="215"/>
      <c r="AC30" s="215"/>
      <c r="AD30" s="215"/>
      <c r="AE30" s="215"/>
      <c r="AK30" s="214">
        <f>ROUND(AW94, 2)</f>
        <v>0</v>
      </c>
      <c r="AL30" s="215"/>
      <c r="AM30" s="215"/>
      <c r="AN30" s="215"/>
      <c r="AO30" s="215"/>
      <c r="AR30" s="37"/>
      <c r="BE30" s="204"/>
    </row>
    <row r="31" spans="1:71" s="3" customFormat="1" ht="14.4" hidden="1" customHeight="1" x14ac:dyDescent="0.2">
      <c r="B31" s="37"/>
      <c r="F31" s="27" t="s">
        <v>40</v>
      </c>
      <c r="L31" s="216">
        <v>0.21</v>
      </c>
      <c r="M31" s="215"/>
      <c r="N31" s="215"/>
      <c r="O31" s="215"/>
      <c r="P31" s="215"/>
      <c r="W31" s="214">
        <f>ROUND(BB94, 2)</f>
        <v>0</v>
      </c>
      <c r="X31" s="215"/>
      <c r="Y31" s="215"/>
      <c r="Z31" s="215"/>
      <c r="AA31" s="215"/>
      <c r="AB31" s="215"/>
      <c r="AC31" s="215"/>
      <c r="AD31" s="215"/>
      <c r="AE31" s="215"/>
      <c r="AK31" s="214">
        <v>0</v>
      </c>
      <c r="AL31" s="215"/>
      <c r="AM31" s="215"/>
      <c r="AN31" s="215"/>
      <c r="AO31" s="215"/>
      <c r="AR31" s="37"/>
      <c r="BE31" s="204"/>
    </row>
    <row r="32" spans="1:71" s="3" customFormat="1" ht="14.4" hidden="1" customHeight="1" x14ac:dyDescent="0.2">
      <c r="B32" s="37"/>
      <c r="F32" s="27" t="s">
        <v>41</v>
      </c>
      <c r="L32" s="216">
        <v>0.15</v>
      </c>
      <c r="M32" s="215"/>
      <c r="N32" s="215"/>
      <c r="O32" s="215"/>
      <c r="P32" s="215"/>
      <c r="W32" s="214">
        <f>ROUND(BC94, 2)</f>
        <v>0</v>
      </c>
      <c r="X32" s="215"/>
      <c r="Y32" s="215"/>
      <c r="Z32" s="215"/>
      <c r="AA32" s="215"/>
      <c r="AB32" s="215"/>
      <c r="AC32" s="215"/>
      <c r="AD32" s="215"/>
      <c r="AE32" s="215"/>
      <c r="AK32" s="214">
        <v>0</v>
      </c>
      <c r="AL32" s="215"/>
      <c r="AM32" s="215"/>
      <c r="AN32" s="215"/>
      <c r="AO32" s="215"/>
      <c r="AR32" s="37"/>
      <c r="BE32" s="204"/>
    </row>
    <row r="33" spans="1:57" s="3" customFormat="1" ht="14.4" hidden="1" customHeight="1" x14ac:dyDescent="0.2">
      <c r="B33" s="37"/>
      <c r="F33" s="27" t="s">
        <v>42</v>
      </c>
      <c r="L33" s="216">
        <v>0</v>
      </c>
      <c r="M33" s="215"/>
      <c r="N33" s="215"/>
      <c r="O33" s="215"/>
      <c r="P33" s="215"/>
      <c r="W33" s="214">
        <f>ROUND(BD94, 2)</f>
        <v>0</v>
      </c>
      <c r="X33" s="215"/>
      <c r="Y33" s="215"/>
      <c r="Z33" s="215"/>
      <c r="AA33" s="215"/>
      <c r="AB33" s="215"/>
      <c r="AC33" s="215"/>
      <c r="AD33" s="215"/>
      <c r="AE33" s="215"/>
      <c r="AK33" s="214">
        <v>0</v>
      </c>
      <c r="AL33" s="215"/>
      <c r="AM33" s="215"/>
      <c r="AN33" s="215"/>
      <c r="AO33" s="215"/>
      <c r="AR33" s="37"/>
      <c r="BE33" s="204"/>
    </row>
    <row r="34" spans="1:57" s="2" customFormat="1" ht="7" customHeight="1" x14ac:dyDescent="0.2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03"/>
    </row>
    <row r="35" spans="1:57" s="2" customFormat="1" ht="25.9" customHeight="1" x14ac:dyDescent="0.2">
      <c r="A35" s="32"/>
      <c r="B35" s="33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17" t="s">
        <v>45</v>
      </c>
      <c r="Y35" s="218"/>
      <c r="Z35" s="218"/>
      <c r="AA35" s="218"/>
      <c r="AB35" s="218"/>
      <c r="AC35" s="40"/>
      <c r="AD35" s="40"/>
      <c r="AE35" s="40"/>
      <c r="AF35" s="40"/>
      <c r="AG35" s="40"/>
      <c r="AH35" s="40"/>
      <c r="AI35" s="40"/>
      <c r="AJ35" s="40"/>
      <c r="AK35" s="219">
        <f>SUM(AK26:AK33)</f>
        <v>0</v>
      </c>
      <c r="AL35" s="218"/>
      <c r="AM35" s="218"/>
      <c r="AN35" s="218"/>
      <c r="AO35" s="220"/>
      <c r="AP35" s="38"/>
      <c r="AQ35" s="38"/>
      <c r="AR35" s="33"/>
      <c r="BE35" s="32"/>
    </row>
    <row r="36" spans="1:57" s="2" customFormat="1" ht="7" customHeight="1" x14ac:dyDescent="0.2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" customHeight="1" x14ac:dyDescent="0.2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" customHeight="1" x14ac:dyDescent="0.2">
      <c r="B38" s="20"/>
      <c r="AR38" s="20"/>
    </row>
    <row r="39" spans="1:57" s="1" customFormat="1" ht="14.4" customHeight="1" x14ac:dyDescent="0.2">
      <c r="B39" s="20"/>
      <c r="AR39" s="20"/>
    </row>
    <row r="40" spans="1:57" s="1" customFormat="1" ht="14.4" customHeight="1" x14ac:dyDescent="0.2">
      <c r="B40" s="20"/>
      <c r="AR40" s="20"/>
    </row>
    <row r="41" spans="1:57" s="1" customFormat="1" ht="14.4" customHeight="1" x14ac:dyDescent="0.2">
      <c r="B41" s="20"/>
      <c r="AR41" s="20"/>
    </row>
    <row r="42" spans="1:57" s="1" customFormat="1" ht="14.4" customHeight="1" x14ac:dyDescent="0.2">
      <c r="B42" s="20"/>
      <c r="AR42" s="20"/>
    </row>
    <row r="43" spans="1:57" s="1" customFormat="1" ht="14.4" customHeight="1" x14ac:dyDescent="0.2">
      <c r="B43" s="20"/>
      <c r="AR43" s="20"/>
    </row>
    <row r="44" spans="1:57" s="1" customFormat="1" ht="14.4" customHeight="1" x14ac:dyDescent="0.2">
      <c r="B44" s="20"/>
      <c r="AR44" s="20"/>
    </row>
    <row r="45" spans="1:57" s="1" customFormat="1" ht="14.4" customHeight="1" x14ac:dyDescent="0.2">
      <c r="B45" s="20"/>
      <c r="AR45" s="20"/>
    </row>
    <row r="46" spans="1:57" s="1" customFormat="1" ht="14.4" customHeight="1" x14ac:dyDescent="0.2">
      <c r="B46" s="20"/>
      <c r="AR46" s="20"/>
    </row>
    <row r="47" spans="1:57" s="1" customFormat="1" ht="14.4" customHeight="1" x14ac:dyDescent="0.2">
      <c r="B47" s="20"/>
      <c r="AR47" s="20"/>
    </row>
    <row r="48" spans="1:57" s="1" customFormat="1" ht="14.4" customHeight="1" x14ac:dyDescent="0.2">
      <c r="B48" s="20"/>
      <c r="AR48" s="20"/>
    </row>
    <row r="49" spans="1:57" s="2" customFormat="1" ht="14.4" customHeight="1" x14ac:dyDescent="0.2">
      <c r="B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R49" s="42"/>
    </row>
    <row r="50" spans="1:57" ht="10" x14ac:dyDescent="0.2">
      <c r="B50" s="20"/>
      <c r="AR50" s="20"/>
    </row>
    <row r="51" spans="1:57" ht="10" x14ac:dyDescent="0.2">
      <c r="B51" s="20"/>
      <c r="AR51" s="20"/>
    </row>
    <row r="52" spans="1:57" ht="10" x14ac:dyDescent="0.2">
      <c r="B52" s="20"/>
      <c r="AR52" s="20"/>
    </row>
    <row r="53" spans="1:57" ht="10" x14ac:dyDescent="0.2">
      <c r="B53" s="20"/>
      <c r="AR53" s="20"/>
    </row>
    <row r="54" spans="1:57" ht="10" x14ac:dyDescent="0.2">
      <c r="B54" s="20"/>
      <c r="AR54" s="20"/>
    </row>
    <row r="55" spans="1:57" ht="10" x14ac:dyDescent="0.2">
      <c r="B55" s="20"/>
      <c r="AR55" s="20"/>
    </row>
    <row r="56" spans="1:57" ht="10" x14ac:dyDescent="0.2">
      <c r="B56" s="20"/>
      <c r="AR56" s="20"/>
    </row>
    <row r="57" spans="1:57" ht="10" x14ac:dyDescent="0.2">
      <c r="B57" s="20"/>
      <c r="AR57" s="20"/>
    </row>
    <row r="58" spans="1:57" ht="10" x14ac:dyDescent="0.2">
      <c r="B58" s="20"/>
      <c r="AR58" s="20"/>
    </row>
    <row r="59" spans="1:57" ht="10" x14ac:dyDescent="0.2">
      <c r="B59" s="20"/>
      <c r="AR59" s="20"/>
    </row>
    <row r="60" spans="1:57" s="2" customFormat="1" ht="12.5" x14ac:dyDescent="0.2">
      <c r="A60" s="32"/>
      <c r="B60" s="33"/>
      <c r="C60" s="32"/>
      <c r="D60" s="45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48</v>
      </c>
      <c r="AI60" s="35"/>
      <c r="AJ60" s="35"/>
      <c r="AK60" s="35"/>
      <c r="AL60" s="35"/>
      <c r="AM60" s="45" t="s">
        <v>49</v>
      </c>
      <c r="AN60" s="35"/>
      <c r="AO60" s="35"/>
      <c r="AP60" s="32"/>
      <c r="AQ60" s="32"/>
      <c r="AR60" s="33"/>
      <c r="BE60" s="32"/>
    </row>
    <row r="61" spans="1:57" ht="10" x14ac:dyDescent="0.2">
      <c r="B61" s="20"/>
      <c r="AR61" s="20"/>
    </row>
    <row r="62" spans="1:57" ht="10" x14ac:dyDescent="0.2">
      <c r="B62" s="20"/>
      <c r="AR62" s="20"/>
    </row>
    <row r="63" spans="1:57" ht="10" x14ac:dyDescent="0.2">
      <c r="B63" s="20"/>
      <c r="AR63" s="20"/>
    </row>
    <row r="64" spans="1:57" s="2" customFormat="1" ht="13" x14ac:dyDescent="0.2">
      <c r="A64" s="32"/>
      <c r="B64" s="33"/>
      <c r="C64" s="32"/>
      <c r="D64" s="43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51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0" x14ac:dyDescent="0.2">
      <c r="B65" s="20"/>
      <c r="AR65" s="20"/>
    </row>
    <row r="66" spans="1:57" ht="10" x14ac:dyDescent="0.2">
      <c r="B66" s="20"/>
      <c r="AR66" s="20"/>
    </row>
    <row r="67" spans="1:57" ht="10" x14ac:dyDescent="0.2">
      <c r="B67" s="20"/>
      <c r="AR67" s="20"/>
    </row>
    <row r="68" spans="1:57" ht="10" x14ac:dyDescent="0.2">
      <c r="B68" s="20"/>
      <c r="AR68" s="20"/>
    </row>
    <row r="69" spans="1:57" ht="10" x14ac:dyDescent="0.2">
      <c r="B69" s="20"/>
      <c r="AR69" s="20"/>
    </row>
    <row r="70" spans="1:57" ht="10" x14ac:dyDescent="0.2">
      <c r="B70" s="20"/>
      <c r="AR70" s="20"/>
    </row>
    <row r="71" spans="1:57" ht="10" x14ac:dyDescent="0.2">
      <c r="B71" s="20"/>
      <c r="AR71" s="20"/>
    </row>
    <row r="72" spans="1:57" ht="10" x14ac:dyDescent="0.2">
      <c r="B72" s="20"/>
      <c r="AR72" s="20"/>
    </row>
    <row r="73" spans="1:57" ht="10" x14ac:dyDescent="0.2">
      <c r="B73" s="20"/>
      <c r="AR73" s="20"/>
    </row>
    <row r="74" spans="1:57" ht="10" x14ac:dyDescent="0.2">
      <c r="B74" s="20"/>
      <c r="AR74" s="20"/>
    </row>
    <row r="75" spans="1:57" s="2" customFormat="1" ht="12.5" x14ac:dyDescent="0.2">
      <c r="A75" s="32"/>
      <c r="B75" s="33"/>
      <c r="C75" s="32"/>
      <c r="D75" s="45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48</v>
      </c>
      <c r="AI75" s="35"/>
      <c r="AJ75" s="35"/>
      <c r="AK75" s="35"/>
      <c r="AL75" s="35"/>
      <c r="AM75" s="45" t="s">
        <v>49</v>
      </c>
      <c r="AN75" s="35"/>
      <c r="AO75" s="35"/>
      <c r="AP75" s="32"/>
      <c r="AQ75" s="32"/>
      <c r="AR75" s="33"/>
      <c r="BE75" s="32"/>
    </row>
    <row r="76" spans="1:57" s="2" customFormat="1" ht="10" x14ac:dyDescent="0.2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7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5" customHeight="1" x14ac:dyDescent="0.2">
      <c r="A82" s="32"/>
      <c r="B82" s="33"/>
      <c r="C82" s="21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 x14ac:dyDescent="0.2">
      <c r="B84" s="51"/>
      <c r="C84" s="27" t="s">
        <v>13</v>
      </c>
      <c r="L84" s="4" t="str">
        <f>K5</f>
        <v>KM</v>
      </c>
      <c r="AR84" s="51"/>
    </row>
    <row r="85" spans="1:91" s="5" customFormat="1" ht="37" customHeight="1" x14ac:dyDescent="0.2">
      <c r="B85" s="52"/>
      <c r="C85" s="53" t="s">
        <v>16</v>
      </c>
      <c r="L85" s="221" t="str">
        <f>K6</f>
        <v>Město Kroměříž - chodník v ul. Obvodová</v>
      </c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22"/>
      <c r="Z85" s="222"/>
      <c r="AA85" s="222"/>
      <c r="AB85" s="222"/>
      <c r="AC85" s="222"/>
      <c r="AD85" s="222"/>
      <c r="AE85" s="222"/>
      <c r="AF85" s="222"/>
      <c r="AG85" s="222"/>
      <c r="AH85" s="222"/>
      <c r="AI85" s="222"/>
      <c r="AJ85" s="222"/>
      <c r="AR85" s="52"/>
    </row>
    <row r="86" spans="1:91" s="2" customFormat="1" ht="7" customHeight="1" x14ac:dyDescent="0.2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 x14ac:dyDescent="0.2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3" t="str">
        <f>IF(AN8= "","",AN8)</f>
        <v>12. 10. 2022</v>
      </c>
      <c r="AN87" s="223"/>
      <c r="AO87" s="32"/>
      <c r="AP87" s="32"/>
      <c r="AQ87" s="32"/>
      <c r="AR87" s="33"/>
      <c r="BE87" s="32"/>
    </row>
    <row r="88" spans="1:91" s="2" customFormat="1" ht="7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15" customHeight="1" x14ac:dyDescent="0.2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4" t="str">
        <f>IF(E17="","",E17)</f>
        <v xml:space="preserve"> </v>
      </c>
      <c r="AN89" s="225"/>
      <c r="AO89" s="225"/>
      <c r="AP89" s="225"/>
      <c r="AQ89" s="32"/>
      <c r="AR89" s="33"/>
      <c r="AS89" s="226" t="s">
        <v>53</v>
      </c>
      <c r="AT89" s="227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15" customHeight="1" x14ac:dyDescent="0.2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31</v>
      </c>
      <c r="AJ90" s="32"/>
      <c r="AK90" s="32"/>
      <c r="AL90" s="32"/>
      <c r="AM90" s="224" t="str">
        <f>IF(E20="","",E20)</f>
        <v xml:space="preserve"> </v>
      </c>
      <c r="AN90" s="225"/>
      <c r="AO90" s="225"/>
      <c r="AP90" s="225"/>
      <c r="AQ90" s="32"/>
      <c r="AR90" s="33"/>
      <c r="AS90" s="228"/>
      <c r="AT90" s="229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75" customHeight="1" x14ac:dyDescent="0.2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8"/>
      <c r="AT91" s="229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 x14ac:dyDescent="0.2">
      <c r="A92" s="32"/>
      <c r="B92" s="33"/>
      <c r="C92" s="230" t="s">
        <v>54</v>
      </c>
      <c r="D92" s="231"/>
      <c r="E92" s="231"/>
      <c r="F92" s="231"/>
      <c r="G92" s="231"/>
      <c r="H92" s="60"/>
      <c r="I92" s="232" t="s">
        <v>55</v>
      </c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31"/>
      <c r="Y92" s="231"/>
      <c r="Z92" s="231"/>
      <c r="AA92" s="231"/>
      <c r="AB92" s="231"/>
      <c r="AC92" s="231"/>
      <c r="AD92" s="231"/>
      <c r="AE92" s="231"/>
      <c r="AF92" s="231"/>
      <c r="AG92" s="233" t="s">
        <v>56</v>
      </c>
      <c r="AH92" s="231"/>
      <c r="AI92" s="231"/>
      <c r="AJ92" s="231"/>
      <c r="AK92" s="231"/>
      <c r="AL92" s="231"/>
      <c r="AM92" s="231"/>
      <c r="AN92" s="232" t="s">
        <v>57</v>
      </c>
      <c r="AO92" s="231"/>
      <c r="AP92" s="234"/>
      <c r="AQ92" s="61" t="s">
        <v>58</v>
      </c>
      <c r="AR92" s="33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32"/>
    </row>
    <row r="93" spans="1:91" s="2" customFormat="1" ht="10.75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" customHeight="1" x14ac:dyDescent="0.2">
      <c r="B94" s="68"/>
      <c r="C94" s="69" t="s">
        <v>71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8">
        <f>ROUND(SUM(AG95:AG97),2)</f>
        <v>0</v>
      </c>
      <c r="AH94" s="238"/>
      <c r="AI94" s="238"/>
      <c r="AJ94" s="238"/>
      <c r="AK94" s="238"/>
      <c r="AL94" s="238"/>
      <c r="AM94" s="238"/>
      <c r="AN94" s="239">
        <f>SUM(AG94,AT94)</f>
        <v>0</v>
      </c>
      <c r="AO94" s="239"/>
      <c r="AP94" s="239"/>
      <c r="AQ94" s="72" t="s">
        <v>1</v>
      </c>
      <c r="AR94" s="68"/>
      <c r="AS94" s="73">
        <f>ROUND(SUM(AS95:AS97),2)</f>
        <v>0</v>
      </c>
      <c r="AT94" s="74">
        <f>ROUND(SUM(AV94:AW94),2)</f>
        <v>0</v>
      </c>
      <c r="AU94" s="75">
        <f>ROUND(SUM(AU95:AU97),5)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ROUND(SUM(AZ95:AZ97),2)</f>
        <v>0</v>
      </c>
      <c r="BA94" s="74">
        <f>ROUND(SUM(BA95:BA97),2)</f>
        <v>0</v>
      </c>
      <c r="BB94" s="74">
        <f>ROUND(SUM(BB95:BB97),2)</f>
        <v>0</v>
      </c>
      <c r="BC94" s="74">
        <f>ROUND(SUM(BC95:BC97),2)</f>
        <v>0</v>
      </c>
      <c r="BD94" s="76">
        <f>ROUND(SUM(BD95:BD97),2)</f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1" s="7" customFormat="1" ht="16.5" customHeight="1" x14ac:dyDescent="0.2">
      <c r="A95" s="79" t="s">
        <v>77</v>
      </c>
      <c r="B95" s="80"/>
      <c r="C95" s="81"/>
      <c r="D95" s="237" t="s">
        <v>78</v>
      </c>
      <c r="E95" s="237"/>
      <c r="F95" s="237"/>
      <c r="G95" s="237"/>
      <c r="H95" s="237"/>
      <c r="I95" s="82"/>
      <c r="J95" s="237" t="s">
        <v>79</v>
      </c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35">
        <f>'SO 000 - Vedlejší rozpočt...'!J30</f>
        <v>0</v>
      </c>
      <c r="AH95" s="236"/>
      <c r="AI95" s="236"/>
      <c r="AJ95" s="236"/>
      <c r="AK95" s="236"/>
      <c r="AL95" s="236"/>
      <c r="AM95" s="236"/>
      <c r="AN95" s="235">
        <f>SUM(AG95,AT95)</f>
        <v>0</v>
      </c>
      <c r="AO95" s="236"/>
      <c r="AP95" s="236"/>
      <c r="AQ95" s="83" t="s">
        <v>80</v>
      </c>
      <c r="AR95" s="80"/>
      <c r="AS95" s="84">
        <v>0</v>
      </c>
      <c r="AT95" s="85">
        <f>ROUND(SUM(AV95:AW95),2)</f>
        <v>0</v>
      </c>
      <c r="AU95" s="86">
        <f>'SO 000 - Vedlejší rozpočt...'!P120</f>
        <v>0</v>
      </c>
      <c r="AV95" s="85">
        <f>'SO 000 - Vedlejší rozpočt...'!J33</f>
        <v>0</v>
      </c>
      <c r="AW95" s="85">
        <f>'SO 000 - Vedlejší rozpočt...'!J34</f>
        <v>0</v>
      </c>
      <c r="AX95" s="85">
        <f>'SO 000 - Vedlejší rozpočt...'!J35</f>
        <v>0</v>
      </c>
      <c r="AY95" s="85">
        <f>'SO 000 - Vedlejší rozpočt...'!J36</f>
        <v>0</v>
      </c>
      <c r="AZ95" s="85">
        <f>'SO 000 - Vedlejší rozpočt...'!F33</f>
        <v>0</v>
      </c>
      <c r="BA95" s="85">
        <f>'SO 000 - Vedlejší rozpočt...'!F34</f>
        <v>0</v>
      </c>
      <c r="BB95" s="85">
        <f>'SO 000 - Vedlejší rozpočt...'!F35</f>
        <v>0</v>
      </c>
      <c r="BC95" s="85">
        <f>'SO 000 - Vedlejší rozpočt...'!F36</f>
        <v>0</v>
      </c>
      <c r="BD95" s="87">
        <f>'SO 000 - Vedlejší rozpočt...'!F37</f>
        <v>0</v>
      </c>
      <c r="BT95" s="88" t="s">
        <v>81</v>
      </c>
      <c r="BV95" s="88" t="s">
        <v>75</v>
      </c>
      <c r="BW95" s="88" t="s">
        <v>82</v>
      </c>
      <c r="BX95" s="88" t="s">
        <v>4</v>
      </c>
      <c r="CL95" s="88" t="s">
        <v>1</v>
      </c>
      <c r="CM95" s="88" t="s">
        <v>83</v>
      </c>
    </row>
    <row r="96" spans="1:91" s="7" customFormat="1" ht="24.75" customHeight="1" x14ac:dyDescent="0.2">
      <c r="A96" s="79" t="s">
        <v>77</v>
      </c>
      <c r="B96" s="80"/>
      <c r="C96" s="81"/>
      <c r="D96" s="237" t="s">
        <v>84</v>
      </c>
      <c r="E96" s="237"/>
      <c r="F96" s="237"/>
      <c r="G96" s="237"/>
      <c r="H96" s="237"/>
      <c r="I96" s="82"/>
      <c r="J96" s="237" t="s">
        <v>85</v>
      </c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  <c r="V96" s="237"/>
      <c r="W96" s="237"/>
      <c r="X96" s="237"/>
      <c r="Y96" s="237"/>
      <c r="Z96" s="237"/>
      <c r="AA96" s="237"/>
      <c r="AB96" s="237"/>
      <c r="AC96" s="237"/>
      <c r="AD96" s="237"/>
      <c r="AE96" s="237"/>
      <c r="AF96" s="237"/>
      <c r="AG96" s="235">
        <f>'SO 101.1 - Chodník v ulic...'!J30</f>
        <v>0</v>
      </c>
      <c r="AH96" s="236"/>
      <c r="AI96" s="236"/>
      <c r="AJ96" s="236"/>
      <c r="AK96" s="236"/>
      <c r="AL96" s="236"/>
      <c r="AM96" s="236"/>
      <c r="AN96" s="235">
        <f>SUM(AG96,AT96)</f>
        <v>0</v>
      </c>
      <c r="AO96" s="236"/>
      <c r="AP96" s="236"/>
      <c r="AQ96" s="83" t="s">
        <v>80</v>
      </c>
      <c r="AR96" s="80"/>
      <c r="AS96" s="84">
        <v>0</v>
      </c>
      <c r="AT96" s="85">
        <f>ROUND(SUM(AV96:AW96),2)</f>
        <v>0</v>
      </c>
      <c r="AU96" s="86">
        <f>'SO 101.1 - Chodník v ulic...'!P124</f>
        <v>0</v>
      </c>
      <c r="AV96" s="85">
        <f>'SO 101.1 - Chodník v ulic...'!J33</f>
        <v>0</v>
      </c>
      <c r="AW96" s="85">
        <f>'SO 101.1 - Chodník v ulic...'!J34</f>
        <v>0</v>
      </c>
      <c r="AX96" s="85">
        <f>'SO 101.1 - Chodník v ulic...'!J35</f>
        <v>0</v>
      </c>
      <c r="AY96" s="85">
        <f>'SO 101.1 - Chodník v ulic...'!J36</f>
        <v>0</v>
      </c>
      <c r="AZ96" s="85">
        <f>'SO 101.1 - Chodník v ulic...'!F33</f>
        <v>0</v>
      </c>
      <c r="BA96" s="85">
        <f>'SO 101.1 - Chodník v ulic...'!F34</f>
        <v>0</v>
      </c>
      <c r="BB96" s="85">
        <f>'SO 101.1 - Chodník v ulic...'!F35</f>
        <v>0</v>
      </c>
      <c r="BC96" s="85">
        <f>'SO 101.1 - Chodník v ulic...'!F36</f>
        <v>0</v>
      </c>
      <c r="BD96" s="87">
        <f>'SO 101.1 - Chodník v ulic...'!F37</f>
        <v>0</v>
      </c>
      <c r="BT96" s="88" t="s">
        <v>81</v>
      </c>
      <c r="BV96" s="88" t="s">
        <v>75</v>
      </c>
      <c r="BW96" s="88" t="s">
        <v>86</v>
      </c>
      <c r="BX96" s="88" t="s">
        <v>4</v>
      </c>
      <c r="CL96" s="88" t="s">
        <v>1</v>
      </c>
      <c r="CM96" s="88" t="s">
        <v>83</v>
      </c>
    </row>
    <row r="97" spans="1:91" s="7" customFormat="1" ht="24.75" customHeight="1" x14ac:dyDescent="0.2">
      <c r="A97" s="79" t="s">
        <v>77</v>
      </c>
      <c r="B97" s="80"/>
      <c r="C97" s="81"/>
      <c r="D97" s="237" t="s">
        <v>87</v>
      </c>
      <c r="E97" s="237"/>
      <c r="F97" s="237"/>
      <c r="G97" s="237"/>
      <c r="H97" s="237"/>
      <c r="I97" s="82"/>
      <c r="J97" s="237" t="s">
        <v>88</v>
      </c>
      <c r="K97" s="237"/>
      <c r="L97" s="237"/>
      <c r="M97" s="237"/>
      <c r="N97" s="237"/>
      <c r="O97" s="237"/>
      <c r="P97" s="237"/>
      <c r="Q97" s="237"/>
      <c r="R97" s="237"/>
      <c r="S97" s="237"/>
      <c r="T97" s="237"/>
      <c r="U97" s="237"/>
      <c r="V97" s="237"/>
      <c r="W97" s="237"/>
      <c r="X97" s="237"/>
      <c r="Y97" s="237"/>
      <c r="Z97" s="237"/>
      <c r="AA97" s="237"/>
      <c r="AB97" s="237"/>
      <c r="AC97" s="237"/>
      <c r="AD97" s="237"/>
      <c r="AE97" s="237"/>
      <c r="AF97" s="237"/>
      <c r="AG97" s="235">
        <f>'SO 101.2 - Chodník v ulic...'!J30</f>
        <v>0</v>
      </c>
      <c r="AH97" s="236"/>
      <c r="AI97" s="236"/>
      <c r="AJ97" s="236"/>
      <c r="AK97" s="236"/>
      <c r="AL97" s="236"/>
      <c r="AM97" s="236"/>
      <c r="AN97" s="235">
        <f>SUM(AG97,AT97)</f>
        <v>0</v>
      </c>
      <c r="AO97" s="236"/>
      <c r="AP97" s="236"/>
      <c r="AQ97" s="83" t="s">
        <v>80</v>
      </c>
      <c r="AR97" s="80"/>
      <c r="AS97" s="89">
        <v>0</v>
      </c>
      <c r="AT97" s="90">
        <f>ROUND(SUM(AV97:AW97),2)</f>
        <v>0</v>
      </c>
      <c r="AU97" s="91">
        <f>'SO 101.2 - Chodník v ulic...'!P124</f>
        <v>0</v>
      </c>
      <c r="AV97" s="90">
        <f>'SO 101.2 - Chodník v ulic...'!J33</f>
        <v>0</v>
      </c>
      <c r="AW97" s="90">
        <f>'SO 101.2 - Chodník v ulic...'!J34</f>
        <v>0</v>
      </c>
      <c r="AX97" s="90">
        <f>'SO 101.2 - Chodník v ulic...'!J35</f>
        <v>0</v>
      </c>
      <c r="AY97" s="90">
        <f>'SO 101.2 - Chodník v ulic...'!J36</f>
        <v>0</v>
      </c>
      <c r="AZ97" s="90">
        <f>'SO 101.2 - Chodník v ulic...'!F33</f>
        <v>0</v>
      </c>
      <c r="BA97" s="90">
        <f>'SO 101.2 - Chodník v ulic...'!F34</f>
        <v>0</v>
      </c>
      <c r="BB97" s="90">
        <f>'SO 101.2 - Chodník v ulic...'!F35</f>
        <v>0</v>
      </c>
      <c r="BC97" s="90">
        <f>'SO 101.2 - Chodník v ulic...'!F36</f>
        <v>0</v>
      </c>
      <c r="BD97" s="92">
        <f>'SO 101.2 - Chodník v ulic...'!F37</f>
        <v>0</v>
      </c>
      <c r="BT97" s="88" t="s">
        <v>81</v>
      </c>
      <c r="BV97" s="88" t="s">
        <v>75</v>
      </c>
      <c r="BW97" s="88" t="s">
        <v>89</v>
      </c>
      <c r="BX97" s="88" t="s">
        <v>4</v>
      </c>
      <c r="CL97" s="88" t="s">
        <v>1</v>
      </c>
      <c r="CM97" s="88" t="s">
        <v>83</v>
      </c>
    </row>
    <row r="98" spans="1:91" s="2" customFormat="1" ht="30" customHeight="1" x14ac:dyDescent="0.2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pans="1:91" s="2" customFormat="1" ht="7" customHeight="1" x14ac:dyDescent="0.2">
      <c r="A99" s="32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00 - Vedlejší rozpočt...'!C2" display="/" xr:uid="{00000000-0004-0000-0000-000000000000}"/>
    <hyperlink ref="A96" location="'SO 101.1 - Chodník v ulic...'!C2" display="/" xr:uid="{00000000-0004-0000-0000-000001000000}"/>
    <hyperlink ref="A97" location="'SO 101.2 - Chodník v ulic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51"/>
  <sheetViews>
    <sheetView showGridLines="0" tabSelected="1" topLeftCell="A77" workbookViewId="0">
      <selection activeCell="G153" sqref="G152:G153"/>
    </sheetView>
  </sheetViews>
  <sheetFormatPr defaultRowHeight="14.5" x14ac:dyDescent="0.2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0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82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5" customHeight="1" x14ac:dyDescent="0.2">
      <c r="B4" s="20"/>
      <c r="D4" s="21" t="s">
        <v>90</v>
      </c>
      <c r="L4" s="20"/>
      <c r="M4" s="93" t="s">
        <v>10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16</v>
      </c>
      <c r="L6" s="20"/>
    </row>
    <row r="7" spans="1:46" s="1" customFormat="1" ht="16.5" customHeight="1" x14ac:dyDescent="0.2">
      <c r="B7" s="20"/>
      <c r="E7" s="241" t="str">
        <f>'Rekapitulace stavby'!K6</f>
        <v>Město Kroměříž - chodník v ul. Obvodová</v>
      </c>
      <c r="F7" s="242"/>
      <c r="G7" s="242"/>
      <c r="H7" s="242"/>
      <c r="L7" s="20"/>
    </row>
    <row r="8" spans="1:46" s="2" customFormat="1" ht="12" customHeight="1" x14ac:dyDescent="0.2">
      <c r="A8" s="32"/>
      <c r="B8" s="33"/>
      <c r="C8" s="32"/>
      <c r="D8" s="27" t="s">
        <v>91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3"/>
      <c r="C9" s="32"/>
      <c r="D9" s="32"/>
      <c r="E9" s="221" t="s">
        <v>92</v>
      </c>
      <c r="F9" s="243"/>
      <c r="G9" s="243"/>
      <c r="H9" s="243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" x14ac:dyDescent="0.2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12. 10. 2022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75" customHeight="1" x14ac:dyDescent="0.2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 x14ac:dyDescent="0.2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3"/>
      <c r="C18" s="32"/>
      <c r="D18" s="32"/>
      <c r="E18" s="244" t="str">
        <f>'Rekapitulace stavby'!E14</f>
        <v>Vyplň údaj</v>
      </c>
      <c r="F18" s="205"/>
      <c r="G18" s="205"/>
      <c r="H18" s="205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 x14ac:dyDescent="0.2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 x14ac:dyDescent="0.2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 x14ac:dyDescent="0.2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94"/>
      <c r="B27" s="95"/>
      <c r="C27" s="94"/>
      <c r="D27" s="94"/>
      <c r="E27" s="210" t="s">
        <v>1</v>
      </c>
      <c r="F27" s="210"/>
      <c r="G27" s="210"/>
      <c r="H27" s="210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7" customHeight="1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 x14ac:dyDescent="0.2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4" customHeight="1" x14ac:dyDescent="0.2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 x14ac:dyDescent="0.2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 x14ac:dyDescent="0.2">
      <c r="A33" s="32"/>
      <c r="B33" s="33"/>
      <c r="C33" s="32"/>
      <c r="D33" s="98" t="s">
        <v>37</v>
      </c>
      <c r="E33" s="27" t="s">
        <v>38</v>
      </c>
      <c r="F33" s="99">
        <f>ROUND((SUM(BE120:BE146)),  2)</f>
        <v>0</v>
      </c>
      <c r="G33" s="32"/>
      <c r="H33" s="32"/>
      <c r="I33" s="100">
        <v>0.21</v>
      </c>
      <c r="J33" s="99">
        <f>ROUND(((SUM(BE120:BE146))*I33),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 x14ac:dyDescent="0.2">
      <c r="A34" s="32"/>
      <c r="B34" s="33"/>
      <c r="C34" s="32"/>
      <c r="D34" s="32"/>
      <c r="E34" s="27" t="s">
        <v>39</v>
      </c>
      <c r="F34" s="99">
        <f>ROUND((SUM(BF120:BF146)),  2)</f>
        <v>0</v>
      </c>
      <c r="G34" s="32"/>
      <c r="H34" s="32"/>
      <c r="I34" s="100">
        <v>0.15</v>
      </c>
      <c r="J34" s="99">
        <f>ROUND(((SUM(BF120:BF146))*I34),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 x14ac:dyDescent="0.2">
      <c r="A35" s="32"/>
      <c r="B35" s="33"/>
      <c r="C35" s="32"/>
      <c r="D35" s="32"/>
      <c r="E35" s="27" t="s">
        <v>40</v>
      </c>
      <c r="F35" s="99">
        <f>ROUND((SUM(BG120:BG146)),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 x14ac:dyDescent="0.2">
      <c r="A36" s="32"/>
      <c r="B36" s="33"/>
      <c r="C36" s="32"/>
      <c r="D36" s="32"/>
      <c r="E36" s="27" t="s">
        <v>41</v>
      </c>
      <c r="F36" s="99">
        <f>ROUND((SUM(BH120:BH146)),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 x14ac:dyDescent="0.2">
      <c r="A37" s="32"/>
      <c r="B37" s="33"/>
      <c r="C37" s="32"/>
      <c r="D37" s="32"/>
      <c r="E37" s="27" t="s">
        <v>42</v>
      </c>
      <c r="F37" s="99">
        <f>ROUND((SUM(BI120:BI146)),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 x14ac:dyDescent="0.2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4" customHeight="1" x14ac:dyDescent="0.2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 x14ac:dyDescent="0.2">
      <c r="B41" s="20"/>
      <c r="L41" s="20"/>
    </row>
    <row r="42" spans="1:31" s="1" customFormat="1" ht="14.4" customHeight="1" x14ac:dyDescent="0.2">
      <c r="B42" s="20"/>
      <c r="L42" s="20"/>
    </row>
    <row r="43" spans="1:31" s="1" customFormat="1" ht="14.4" customHeight="1" x14ac:dyDescent="0.2">
      <c r="B43" s="20"/>
      <c r="L43" s="20"/>
    </row>
    <row r="44" spans="1:31" s="1" customFormat="1" ht="14.4" customHeight="1" x14ac:dyDescent="0.2">
      <c r="B44" s="20"/>
      <c r="L44" s="20"/>
    </row>
    <row r="45" spans="1:31" s="1" customFormat="1" ht="14.4" customHeight="1" x14ac:dyDescent="0.2">
      <c r="B45" s="20"/>
      <c r="L45" s="20"/>
    </row>
    <row r="46" spans="1:31" s="1" customFormat="1" ht="14.4" customHeight="1" x14ac:dyDescent="0.2">
      <c r="B46" s="20"/>
      <c r="L46" s="20"/>
    </row>
    <row r="47" spans="1:31" s="1" customFormat="1" ht="14.4" customHeight="1" x14ac:dyDescent="0.2">
      <c r="B47" s="20"/>
      <c r="L47" s="20"/>
    </row>
    <row r="48" spans="1:31" s="1" customFormat="1" ht="14.4" customHeight="1" x14ac:dyDescent="0.2">
      <c r="B48" s="20"/>
      <c r="L48" s="20"/>
    </row>
    <row r="49" spans="1:31" s="1" customFormat="1" ht="14.4" customHeight="1" x14ac:dyDescent="0.2">
      <c r="B49" s="20"/>
      <c r="L49" s="20"/>
    </row>
    <row r="50" spans="1:31" s="2" customFormat="1" ht="14.4" customHeight="1" x14ac:dyDescent="0.2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" x14ac:dyDescent="0.2">
      <c r="B51" s="20"/>
      <c r="L51" s="20"/>
    </row>
    <row r="52" spans="1:31" ht="10" x14ac:dyDescent="0.2">
      <c r="B52" s="20"/>
      <c r="L52" s="20"/>
    </row>
    <row r="53" spans="1:31" ht="10" x14ac:dyDescent="0.2">
      <c r="B53" s="20"/>
      <c r="L53" s="20"/>
    </row>
    <row r="54" spans="1:31" ht="10" x14ac:dyDescent="0.2">
      <c r="B54" s="20"/>
      <c r="L54" s="20"/>
    </row>
    <row r="55" spans="1:31" ht="10" x14ac:dyDescent="0.2">
      <c r="B55" s="20"/>
      <c r="L55" s="20"/>
    </row>
    <row r="56" spans="1:31" ht="10" x14ac:dyDescent="0.2">
      <c r="B56" s="20"/>
      <c r="L56" s="20"/>
    </row>
    <row r="57" spans="1:31" ht="10" x14ac:dyDescent="0.2">
      <c r="B57" s="20"/>
      <c r="L57" s="20"/>
    </row>
    <row r="58" spans="1:31" ht="10" x14ac:dyDescent="0.2">
      <c r="B58" s="20"/>
      <c r="L58" s="20"/>
    </row>
    <row r="59" spans="1:31" ht="10" x14ac:dyDescent="0.2">
      <c r="B59" s="20"/>
      <c r="L59" s="20"/>
    </row>
    <row r="60" spans="1:31" ht="10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" x14ac:dyDescent="0.2">
      <c r="B62" s="20"/>
      <c r="L62" s="20"/>
    </row>
    <row r="63" spans="1:31" ht="10" x14ac:dyDescent="0.2">
      <c r="B63" s="20"/>
      <c r="L63" s="20"/>
    </row>
    <row r="64" spans="1:31" ht="10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" x14ac:dyDescent="0.2">
      <c r="B66" s="20"/>
      <c r="L66" s="20"/>
    </row>
    <row r="67" spans="1:31" ht="10" x14ac:dyDescent="0.2">
      <c r="B67" s="20"/>
      <c r="L67" s="20"/>
    </row>
    <row r="68" spans="1:31" ht="10" x14ac:dyDescent="0.2">
      <c r="B68" s="20"/>
      <c r="L68" s="20"/>
    </row>
    <row r="69" spans="1:31" ht="10" x14ac:dyDescent="0.2">
      <c r="B69" s="20"/>
      <c r="L69" s="20"/>
    </row>
    <row r="70" spans="1:31" ht="10" x14ac:dyDescent="0.2">
      <c r="B70" s="20"/>
      <c r="L70" s="20"/>
    </row>
    <row r="71" spans="1:31" ht="10" x14ac:dyDescent="0.2">
      <c r="B71" s="20"/>
      <c r="L71" s="20"/>
    </row>
    <row r="72" spans="1:31" ht="10" x14ac:dyDescent="0.2">
      <c r="B72" s="20"/>
      <c r="L72" s="20"/>
    </row>
    <row r="73" spans="1:31" ht="10" x14ac:dyDescent="0.2">
      <c r="B73" s="20"/>
      <c r="L73" s="20"/>
    </row>
    <row r="74" spans="1:31" ht="10" x14ac:dyDescent="0.2">
      <c r="B74" s="20"/>
      <c r="L74" s="20"/>
    </row>
    <row r="75" spans="1:31" ht="10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5" customHeight="1" x14ac:dyDescent="0.2">
      <c r="A82" s="32"/>
      <c r="B82" s="33"/>
      <c r="C82" s="21" t="s">
        <v>93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2"/>
      <c r="D85" s="32"/>
      <c r="E85" s="241" t="str">
        <f>E7</f>
        <v>Město Kroměříž - chodník v ul. Obvodová</v>
      </c>
      <c r="F85" s="242"/>
      <c r="G85" s="242"/>
      <c r="H85" s="24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91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2"/>
      <c r="D87" s="32"/>
      <c r="E87" s="221" t="str">
        <f>E9</f>
        <v>SO 000 - Vedlejší rozpočtové náklady</v>
      </c>
      <c r="F87" s="243"/>
      <c r="G87" s="243"/>
      <c r="H87" s="243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7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12. 10. 2022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 x14ac:dyDescent="0.2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 x14ac:dyDescent="0.2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25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09" t="s">
        <v>94</v>
      </c>
      <c r="D94" s="101"/>
      <c r="E94" s="101"/>
      <c r="F94" s="101"/>
      <c r="G94" s="101"/>
      <c r="H94" s="101"/>
      <c r="I94" s="101"/>
      <c r="J94" s="110" t="s">
        <v>95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25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75" customHeight="1" x14ac:dyDescent="0.2">
      <c r="A96" s="32"/>
      <c r="B96" s="33"/>
      <c r="C96" s="111" t="s">
        <v>96</v>
      </c>
      <c r="D96" s="32"/>
      <c r="E96" s="32"/>
      <c r="F96" s="32"/>
      <c r="G96" s="32"/>
      <c r="H96" s="32"/>
      <c r="I96" s="32"/>
      <c r="J96" s="71">
        <f>J120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97</v>
      </c>
    </row>
    <row r="97" spans="1:31" s="9" customFormat="1" ht="25" customHeight="1" x14ac:dyDescent="0.2">
      <c r="B97" s="112"/>
      <c r="D97" s="113" t="s">
        <v>98</v>
      </c>
      <c r="E97" s="114"/>
      <c r="F97" s="114"/>
      <c r="G97" s="114"/>
      <c r="H97" s="114"/>
      <c r="I97" s="114"/>
      <c r="J97" s="115">
        <f>J121</f>
        <v>0</v>
      </c>
      <c r="L97" s="112"/>
    </row>
    <row r="98" spans="1:31" s="10" customFormat="1" ht="19.899999999999999" customHeight="1" x14ac:dyDescent="0.2">
      <c r="B98" s="116"/>
      <c r="D98" s="117" t="s">
        <v>99</v>
      </c>
      <c r="E98" s="118"/>
      <c r="F98" s="118"/>
      <c r="G98" s="118"/>
      <c r="H98" s="118"/>
      <c r="I98" s="118"/>
      <c r="J98" s="119">
        <f>J122</f>
        <v>0</v>
      </c>
      <c r="L98" s="116"/>
    </row>
    <row r="99" spans="1:31" s="10" customFormat="1" ht="19.899999999999999" customHeight="1" x14ac:dyDescent="0.2">
      <c r="B99" s="116"/>
      <c r="D99" s="117" t="s">
        <v>100</v>
      </c>
      <c r="E99" s="118"/>
      <c r="F99" s="118"/>
      <c r="G99" s="118"/>
      <c r="H99" s="118"/>
      <c r="I99" s="118"/>
      <c r="J99" s="119">
        <f>J137</f>
        <v>0</v>
      </c>
      <c r="L99" s="116"/>
    </row>
    <row r="100" spans="1:31" s="10" customFormat="1" ht="19.899999999999999" customHeight="1" x14ac:dyDescent="0.2">
      <c r="B100" s="116"/>
      <c r="D100" s="117" t="s">
        <v>101</v>
      </c>
      <c r="E100" s="118"/>
      <c r="F100" s="118"/>
      <c r="G100" s="118"/>
      <c r="H100" s="118"/>
      <c r="I100" s="118"/>
      <c r="J100" s="119">
        <f>J143</f>
        <v>0</v>
      </c>
      <c r="L100" s="116"/>
    </row>
    <row r="101" spans="1:31" s="2" customFormat="1" ht="21.75" customHeight="1" x14ac:dyDescent="0.2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7" customHeight="1" x14ac:dyDescent="0.2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31" s="2" customFormat="1" ht="7" customHeight="1" x14ac:dyDescent="0.2">
      <c r="A106" s="32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5" customHeight="1" x14ac:dyDescent="0.2">
      <c r="A107" s="32"/>
      <c r="B107" s="33"/>
      <c r="C107" s="21" t="s">
        <v>102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7" customHeight="1" x14ac:dyDescent="0.2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 x14ac:dyDescent="0.2">
      <c r="A109" s="32"/>
      <c r="B109" s="33"/>
      <c r="C109" s="27" t="s">
        <v>16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 x14ac:dyDescent="0.2">
      <c r="A110" s="32"/>
      <c r="B110" s="33"/>
      <c r="C110" s="32"/>
      <c r="D110" s="32"/>
      <c r="E110" s="241" t="str">
        <f>E7</f>
        <v>Město Kroměříž - chodník v ul. Obvodová</v>
      </c>
      <c r="F110" s="242"/>
      <c r="G110" s="242"/>
      <c r="H110" s="24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 x14ac:dyDescent="0.2">
      <c r="A111" s="32"/>
      <c r="B111" s="33"/>
      <c r="C111" s="27" t="s">
        <v>91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 x14ac:dyDescent="0.2">
      <c r="A112" s="32"/>
      <c r="B112" s="33"/>
      <c r="C112" s="32"/>
      <c r="D112" s="32"/>
      <c r="E112" s="221" t="str">
        <f>E9</f>
        <v>SO 000 - Vedlejší rozpočtové náklady</v>
      </c>
      <c r="F112" s="243"/>
      <c r="G112" s="243"/>
      <c r="H112" s="243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7" customHeight="1" x14ac:dyDescent="0.2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 x14ac:dyDescent="0.2">
      <c r="A114" s="32"/>
      <c r="B114" s="33"/>
      <c r="C114" s="27" t="s">
        <v>20</v>
      </c>
      <c r="D114" s="32"/>
      <c r="E114" s="32"/>
      <c r="F114" s="25" t="str">
        <f>F12</f>
        <v xml:space="preserve"> </v>
      </c>
      <c r="G114" s="32"/>
      <c r="H114" s="32"/>
      <c r="I114" s="27" t="s">
        <v>22</v>
      </c>
      <c r="J114" s="55" t="str">
        <f>IF(J12="","",J12)</f>
        <v>12. 10. 2022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7" customHeight="1" x14ac:dyDescent="0.2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15" customHeight="1" x14ac:dyDescent="0.2">
      <c r="A116" s="32"/>
      <c r="B116" s="33"/>
      <c r="C116" s="27" t="s">
        <v>24</v>
      </c>
      <c r="D116" s="32"/>
      <c r="E116" s="32"/>
      <c r="F116" s="25" t="str">
        <f>E15</f>
        <v xml:space="preserve"> </v>
      </c>
      <c r="G116" s="32"/>
      <c r="H116" s="32"/>
      <c r="I116" s="27" t="s">
        <v>29</v>
      </c>
      <c r="J116" s="30" t="str">
        <f>E21</f>
        <v xml:space="preserve"> 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15" customHeight="1" x14ac:dyDescent="0.2">
      <c r="A117" s="32"/>
      <c r="B117" s="33"/>
      <c r="C117" s="27" t="s">
        <v>27</v>
      </c>
      <c r="D117" s="32"/>
      <c r="E117" s="32"/>
      <c r="F117" s="25" t="str">
        <f>IF(E18="","",E18)</f>
        <v>Vyplň údaj</v>
      </c>
      <c r="G117" s="32"/>
      <c r="H117" s="32"/>
      <c r="I117" s="27" t="s">
        <v>31</v>
      </c>
      <c r="J117" s="30" t="str">
        <f>E24</f>
        <v xml:space="preserve"> 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25" customHeight="1" x14ac:dyDescent="0.2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 x14ac:dyDescent="0.2">
      <c r="A119" s="120"/>
      <c r="B119" s="121"/>
      <c r="C119" s="122" t="s">
        <v>103</v>
      </c>
      <c r="D119" s="123" t="s">
        <v>58</v>
      </c>
      <c r="E119" s="123" t="s">
        <v>54</v>
      </c>
      <c r="F119" s="123" t="s">
        <v>55</v>
      </c>
      <c r="G119" s="123" t="s">
        <v>104</v>
      </c>
      <c r="H119" s="123" t="s">
        <v>105</v>
      </c>
      <c r="I119" s="123" t="s">
        <v>106</v>
      </c>
      <c r="J119" s="123" t="s">
        <v>95</v>
      </c>
      <c r="K119" s="124" t="s">
        <v>107</v>
      </c>
      <c r="L119" s="125"/>
      <c r="M119" s="62" t="s">
        <v>1</v>
      </c>
      <c r="N119" s="63" t="s">
        <v>37</v>
      </c>
      <c r="O119" s="63" t="s">
        <v>108</v>
      </c>
      <c r="P119" s="63" t="s">
        <v>109</v>
      </c>
      <c r="Q119" s="63" t="s">
        <v>110</v>
      </c>
      <c r="R119" s="63" t="s">
        <v>111</v>
      </c>
      <c r="S119" s="63" t="s">
        <v>112</v>
      </c>
      <c r="T119" s="64" t="s">
        <v>113</v>
      </c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</row>
    <row r="120" spans="1:65" s="2" customFormat="1" ht="22.75" customHeight="1" x14ac:dyDescent="0.35">
      <c r="A120" s="32"/>
      <c r="B120" s="33"/>
      <c r="C120" s="69" t="s">
        <v>114</v>
      </c>
      <c r="D120" s="32"/>
      <c r="E120" s="32"/>
      <c r="F120" s="32"/>
      <c r="G120" s="32"/>
      <c r="H120" s="32"/>
      <c r="I120" s="32"/>
      <c r="J120" s="126">
        <f>BK120</f>
        <v>0</v>
      </c>
      <c r="K120" s="32"/>
      <c r="L120" s="33"/>
      <c r="M120" s="65"/>
      <c r="N120" s="56"/>
      <c r="O120" s="66"/>
      <c r="P120" s="127">
        <f>P121</f>
        <v>0</v>
      </c>
      <c r="Q120" s="66"/>
      <c r="R120" s="127">
        <f>R121</f>
        <v>0</v>
      </c>
      <c r="S120" s="66"/>
      <c r="T120" s="128">
        <f>T121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72</v>
      </c>
      <c r="AU120" s="17" t="s">
        <v>97</v>
      </c>
      <c r="BK120" s="129">
        <f>BK121</f>
        <v>0</v>
      </c>
    </row>
    <row r="121" spans="1:65" s="12" customFormat="1" ht="25.9" customHeight="1" x14ac:dyDescent="0.35">
      <c r="B121" s="130"/>
      <c r="D121" s="131" t="s">
        <v>72</v>
      </c>
      <c r="E121" s="132" t="s">
        <v>115</v>
      </c>
      <c r="F121" s="132" t="s">
        <v>79</v>
      </c>
      <c r="I121" s="133"/>
      <c r="J121" s="134">
        <f>BK121</f>
        <v>0</v>
      </c>
      <c r="L121" s="130"/>
      <c r="M121" s="135"/>
      <c r="N121" s="136"/>
      <c r="O121" s="136"/>
      <c r="P121" s="137">
        <f>P122+P137+P143</f>
        <v>0</v>
      </c>
      <c r="Q121" s="136"/>
      <c r="R121" s="137">
        <f>R122+R137+R143</f>
        <v>0</v>
      </c>
      <c r="S121" s="136"/>
      <c r="T121" s="138">
        <f>T122+T137+T143</f>
        <v>0</v>
      </c>
      <c r="AR121" s="131" t="s">
        <v>116</v>
      </c>
      <c r="AT121" s="139" t="s">
        <v>72</v>
      </c>
      <c r="AU121" s="139" t="s">
        <v>73</v>
      </c>
      <c r="AY121" s="131" t="s">
        <v>117</v>
      </c>
      <c r="BK121" s="140">
        <f>BK122+BK137+BK143</f>
        <v>0</v>
      </c>
    </row>
    <row r="122" spans="1:65" s="12" customFormat="1" ht="22.75" customHeight="1" x14ac:dyDescent="0.25">
      <c r="B122" s="130"/>
      <c r="D122" s="131" t="s">
        <v>72</v>
      </c>
      <c r="E122" s="141" t="s">
        <v>118</v>
      </c>
      <c r="F122" s="141" t="s">
        <v>119</v>
      </c>
      <c r="I122" s="133"/>
      <c r="J122" s="142">
        <f>BK122</f>
        <v>0</v>
      </c>
      <c r="L122" s="130"/>
      <c r="M122" s="135"/>
      <c r="N122" s="136"/>
      <c r="O122" s="136"/>
      <c r="P122" s="137">
        <f>SUM(P123:P136)</f>
        <v>0</v>
      </c>
      <c r="Q122" s="136"/>
      <c r="R122" s="137">
        <f>SUM(R123:R136)</f>
        <v>0</v>
      </c>
      <c r="S122" s="136"/>
      <c r="T122" s="138">
        <f>SUM(T123:T136)</f>
        <v>0</v>
      </c>
      <c r="AR122" s="131" t="s">
        <v>116</v>
      </c>
      <c r="AT122" s="139" t="s">
        <v>72</v>
      </c>
      <c r="AU122" s="139" t="s">
        <v>81</v>
      </c>
      <c r="AY122" s="131" t="s">
        <v>117</v>
      </c>
      <c r="BK122" s="140">
        <f>SUM(BK123:BK136)</f>
        <v>0</v>
      </c>
    </row>
    <row r="123" spans="1:65" s="2" customFormat="1" ht="16.5" customHeight="1" x14ac:dyDescent="0.2">
      <c r="A123" s="32"/>
      <c r="B123" s="143"/>
      <c r="C123" s="144" t="s">
        <v>81</v>
      </c>
      <c r="D123" s="144" t="s">
        <v>120</v>
      </c>
      <c r="E123" s="145" t="s">
        <v>121</v>
      </c>
      <c r="F123" s="146" t="s">
        <v>122</v>
      </c>
      <c r="G123" s="147" t="s">
        <v>123</v>
      </c>
      <c r="H123" s="148">
        <v>1</v>
      </c>
      <c r="I123" s="149"/>
      <c r="J123" s="150">
        <f>ROUND(I123*H123,2)</f>
        <v>0</v>
      </c>
      <c r="K123" s="146" t="s">
        <v>124</v>
      </c>
      <c r="L123" s="33"/>
      <c r="M123" s="151" t="s">
        <v>1</v>
      </c>
      <c r="N123" s="152" t="s">
        <v>38</v>
      </c>
      <c r="O123" s="58"/>
      <c r="P123" s="153">
        <f>O123*H123</f>
        <v>0</v>
      </c>
      <c r="Q123" s="153">
        <v>0</v>
      </c>
      <c r="R123" s="153">
        <f>Q123*H123</f>
        <v>0</v>
      </c>
      <c r="S123" s="153">
        <v>0</v>
      </c>
      <c r="T123" s="15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5" t="s">
        <v>125</v>
      </c>
      <c r="AT123" s="155" t="s">
        <v>120</v>
      </c>
      <c r="AU123" s="155" t="s">
        <v>83</v>
      </c>
      <c r="AY123" s="17" t="s">
        <v>117</v>
      </c>
      <c r="BE123" s="156">
        <f>IF(N123="základní",J123,0)</f>
        <v>0</v>
      </c>
      <c r="BF123" s="156">
        <f>IF(N123="snížená",J123,0)</f>
        <v>0</v>
      </c>
      <c r="BG123" s="156">
        <f>IF(N123="zákl. přenesená",J123,0)</f>
        <v>0</v>
      </c>
      <c r="BH123" s="156">
        <f>IF(N123="sníž. přenesená",J123,0)</f>
        <v>0</v>
      </c>
      <c r="BI123" s="156">
        <f>IF(N123="nulová",J123,0)</f>
        <v>0</v>
      </c>
      <c r="BJ123" s="17" t="s">
        <v>81</v>
      </c>
      <c r="BK123" s="156">
        <f>ROUND(I123*H123,2)</f>
        <v>0</v>
      </c>
      <c r="BL123" s="17" t="s">
        <v>125</v>
      </c>
      <c r="BM123" s="155" t="s">
        <v>126</v>
      </c>
    </row>
    <row r="124" spans="1:65" s="2" customFormat="1" ht="10" x14ac:dyDescent="0.2">
      <c r="A124" s="32"/>
      <c r="B124" s="33"/>
      <c r="C124" s="32"/>
      <c r="D124" s="157" t="s">
        <v>127</v>
      </c>
      <c r="E124" s="32"/>
      <c r="F124" s="158" t="s">
        <v>122</v>
      </c>
      <c r="G124" s="32"/>
      <c r="H124" s="32"/>
      <c r="I124" s="159"/>
      <c r="J124" s="32"/>
      <c r="K124" s="32"/>
      <c r="L124" s="33"/>
      <c r="M124" s="160"/>
      <c r="N124" s="161"/>
      <c r="O124" s="58"/>
      <c r="P124" s="58"/>
      <c r="Q124" s="58"/>
      <c r="R124" s="58"/>
      <c r="S124" s="58"/>
      <c r="T124" s="59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127</v>
      </c>
      <c r="AU124" s="17" t="s">
        <v>83</v>
      </c>
    </row>
    <row r="125" spans="1:65" s="13" customFormat="1" ht="10" x14ac:dyDescent="0.2">
      <c r="B125" s="162"/>
      <c r="D125" s="157" t="s">
        <v>128</v>
      </c>
      <c r="E125" s="163" t="s">
        <v>1</v>
      </c>
      <c r="F125" s="164" t="s">
        <v>129</v>
      </c>
      <c r="H125" s="165">
        <v>1</v>
      </c>
      <c r="I125" s="166"/>
      <c r="L125" s="162"/>
      <c r="M125" s="167"/>
      <c r="N125" s="168"/>
      <c r="O125" s="168"/>
      <c r="P125" s="168"/>
      <c r="Q125" s="168"/>
      <c r="R125" s="168"/>
      <c r="S125" s="168"/>
      <c r="T125" s="169"/>
      <c r="AT125" s="163" t="s">
        <v>128</v>
      </c>
      <c r="AU125" s="163" t="s">
        <v>83</v>
      </c>
      <c r="AV125" s="13" t="s">
        <v>83</v>
      </c>
      <c r="AW125" s="13" t="s">
        <v>30</v>
      </c>
      <c r="AX125" s="13" t="s">
        <v>81</v>
      </c>
      <c r="AY125" s="163" t="s">
        <v>117</v>
      </c>
    </row>
    <row r="126" spans="1:65" s="2" customFormat="1" ht="16.5" customHeight="1" x14ac:dyDescent="0.2">
      <c r="A126" s="32"/>
      <c r="B126" s="143"/>
      <c r="C126" s="144" t="s">
        <v>83</v>
      </c>
      <c r="D126" s="144" t="s">
        <v>120</v>
      </c>
      <c r="E126" s="145" t="s">
        <v>130</v>
      </c>
      <c r="F126" s="146" t="s">
        <v>131</v>
      </c>
      <c r="G126" s="147" t="s">
        <v>123</v>
      </c>
      <c r="H126" s="148">
        <v>1</v>
      </c>
      <c r="I126" s="149"/>
      <c r="J126" s="150">
        <f>ROUND(I126*H126,2)</f>
        <v>0</v>
      </c>
      <c r="K126" s="146" t="s">
        <v>124</v>
      </c>
      <c r="L126" s="33"/>
      <c r="M126" s="151" t="s">
        <v>1</v>
      </c>
      <c r="N126" s="152" t="s">
        <v>38</v>
      </c>
      <c r="O126" s="58"/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5" t="s">
        <v>125</v>
      </c>
      <c r="AT126" s="155" t="s">
        <v>120</v>
      </c>
      <c r="AU126" s="155" t="s">
        <v>83</v>
      </c>
      <c r="AY126" s="17" t="s">
        <v>117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7" t="s">
        <v>81</v>
      </c>
      <c r="BK126" s="156">
        <f>ROUND(I126*H126,2)</f>
        <v>0</v>
      </c>
      <c r="BL126" s="17" t="s">
        <v>125</v>
      </c>
      <c r="BM126" s="155" t="s">
        <v>132</v>
      </c>
    </row>
    <row r="127" spans="1:65" s="2" customFormat="1" ht="10" x14ac:dyDescent="0.2">
      <c r="A127" s="32"/>
      <c r="B127" s="33"/>
      <c r="C127" s="32"/>
      <c r="D127" s="157" t="s">
        <v>127</v>
      </c>
      <c r="E127" s="32"/>
      <c r="F127" s="158" t="s">
        <v>131</v>
      </c>
      <c r="G127" s="32"/>
      <c r="H127" s="32"/>
      <c r="I127" s="159"/>
      <c r="J127" s="32"/>
      <c r="K127" s="32"/>
      <c r="L127" s="33"/>
      <c r="M127" s="160"/>
      <c r="N127" s="161"/>
      <c r="O127" s="58"/>
      <c r="P127" s="58"/>
      <c r="Q127" s="58"/>
      <c r="R127" s="58"/>
      <c r="S127" s="58"/>
      <c r="T127" s="59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7" t="s">
        <v>127</v>
      </c>
      <c r="AU127" s="17" t="s">
        <v>83</v>
      </c>
    </row>
    <row r="128" spans="1:65" s="13" customFormat="1" ht="20" x14ac:dyDescent="0.2">
      <c r="B128" s="162"/>
      <c r="D128" s="157" t="s">
        <v>128</v>
      </c>
      <c r="E128" s="163" t="s">
        <v>1</v>
      </c>
      <c r="F128" s="164" t="s">
        <v>133</v>
      </c>
      <c r="H128" s="165">
        <v>1</v>
      </c>
      <c r="I128" s="166"/>
      <c r="L128" s="162"/>
      <c r="M128" s="167"/>
      <c r="N128" s="168"/>
      <c r="O128" s="168"/>
      <c r="P128" s="168"/>
      <c r="Q128" s="168"/>
      <c r="R128" s="168"/>
      <c r="S128" s="168"/>
      <c r="T128" s="169"/>
      <c r="AT128" s="163" t="s">
        <v>128</v>
      </c>
      <c r="AU128" s="163" t="s">
        <v>83</v>
      </c>
      <c r="AV128" s="13" t="s">
        <v>83</v>
      </c>
      <c r="AW128" s="13" t="s">
        <v>30</v>
      </c>
      <c r="AX128" s="13" t="s">
        <v>81</v>
      </c>
      <c r="AY128" s="163" t="s">
        <v>117</v>
      </c>
    </row>
    <row r="129" spans="1:65" s="2" customFormat="1" ht="16.5" customHeight="1" x14ac:dyDescent="0.2">
      <c r="A129" s="32"/>
      <c r="B129" s="143"/>
      <c r="C129" s="144" t="s">
        <v>134</v>
      </c>
      <c r="D129" s="144" t="s">
        <v>120</v>
      </c>
      <c r="E129" s="145" t="s">
        <v>135</v>
      </c>
      <c r="F129" s="146" t="s">
        <v>136</v>
      </c>
      <c r="G129" s="147" t="s">
        <v>137</v>
      </c>
      <c r="H129" s="148">
        <v>1</v>
      </c>
      <c r="I129" s="149"/>
      <c r="J129" s="150">
        <f>ROUND(I129*H129,2)</f>
        <v>0</v>
      </c>
      <c r="K129" s="146" t="s">
        <v>124</v>
      </c>
      <c r="L129" s="33"/>
      <c r="M129" s="151" t="s">
        <v>1</v>
      </c>
      <c r="N129" s="152" t="s">
        <v>38</v>
      </c>
      <c r="O129" s="58"/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5" t="s">
        <v>125</v>
      </c>
      <c r="AT129" s="155" t="s">
        <v>120</v>
      </c>
      <c r="AU129" s="155" t="s">
        <v>83</v>
      </c>
      <c r="AY129" s="17" t="s">
        <v>117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7" t="s">
        <v>81</v>
      </c>
      <c r="BK129" s="156">
        <f>ROUND(I129*H129,2)</f>
        <v>0</v>
      </c>
      <c r="BL129" s="17" t="s">
        <v>125</v>
      </c>
      <c r="BM129" s="155" t="s">
        <v>138</v>
      </c>
    </row>
    <row r="130" spans="1:65" s="2" customFormat="1" ht="10" x14ac:dyDescent="0.2">
      <c r="A130" s="32"/>
      <c r="B130" s="33"/>
      <c r="C130" s="32"/>
      <c r="D130" s="157" t="s">
        <v>127</v>
      </c>
      <c r="E130" s="32"/>
      <c r="F130" s="158" t="s">
        <v>136</v>
      </c>
      <c r="G130" s="32"/>
      <c r="H130" s="32"/>
      <c r="I130" s="159"/>
      <c r="J130" s="32"/>
      <c r="K130" s="32"/>
      <c r="L130" s="33"/>
      <c r="M130" s="160"/>
      <c r="N130" s="161"/>
      <c r="O130" s="58"/>
      <c r="P130" s="58"/>
      <c r="Q130" s="58"/>
      <c r="R130" s="58"/>
      <c r="S130" s="58"/>
      <c r="T130" s="59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127</v>
      </c>
      <c r="AU130" s="17" t="s">
        <v>83</v>
      </c>
    </row>
    <row r="131" spans="1:65" s="13" customFormat="1" ht="10" x14ac:dyDescent="0.2">
      <c r="B131" s="162"/>
      <c r="D131" s="157" t="s">
        <v>128</v>
      </c>
      <c r="E131" s="163" t="s">
        <v>1</v>
      </c>
      <c r="F131" s="164" t="s">
        <v>139</v>
      </c>
      <c r="H131" s="165">
        <v>1</v>
      </c>
      <c r="I131" s="166"/>
      <c r="L131" s="162"/>
      <c r="M131" s="167"/>
      <c r="N131" s="168"/>
      <c r="O131" s="168"/>
      <c r="P131" s="168"/>
      <c r="Q131" s="168"/>
      <c r="R131" s="168"/>
      <c r="S131" s="168"/>
      <c r="T131" s="169"/>
      <c r="AT131" s="163" t="s">
        <v>128</v>
      </c>
      <c r="AU131" s="163" t="s">
        <v>83</v>
      </c>
      <c r="AV131" s="13" t="s">
        <v>83</v>
      </c>
      <c r="AW131" s="13" t="s">
        <v>30</v>
      </c>
      <c r="AX131" s="13" t="s">
        <v>81</v>
      </c>
      <c r="AY131" s="163" t="s">
        <v>117</v>
      </c>
    </row>
    <row r="132" spans="1:65" s="2" customFormat="1" ht="16.5" customHeight="1" x14ac:dyDescent="0.2">
      <c r="A132" s="32"/>
      <c r="B132" s="143"/>
      <c r="C132" s="144" t="s">
        <v>140</v>
      </c>
      <c r="D132" s="144" t="s">
        <v>120</v>
      </c>
      <c r="E132" s="145" t="s">
        <v>141</v>
      </c>
      <c r="F132" s="146" t="s">
        <v>142</v>
      </c>
      <c r="G132" s="147" t="s">
        <v>137</v>
      </c>
      <c r="H132" s="148">
        <v>1</v>
      </c>
      <c r="I132" s="149"/>
      <c r="J132" s="150">
        <f>ROUND(I132*H132,2)</f>
        <v>0</v>
      </c>
      <c r="K132" s="146" t="s">
        <v>124</v>
      </c>
      <c r="L132" s="33"/>
      <c r="M132" s="151" t="s">
        <v>1</v>
      </c>
      <c r="N132" s="152" t="s">
        <v>38</v>
      </c>
      <c r="O132" s="58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5" t="s">
        <v>125</v>
      </c>
      <c r="AT132" s="155" t="s">
        <v>120</v>
      </c>
      <c r="AU132" s="155" t="s">
        <v>83</v>
      </c>
      <c r="AY132" s="17" t="s">
        <v>117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7" t="s">
        <v>81</v>
      </c>
      <c r="BK132" s="156">
        <f>ROUND(I132*H132,2)</f>
        <v>0</v>
      </c>
      <c r="BL132" s="17" t="s">
        <v>125</v>
      </c>
      <c r="BM132" s="155" t="s">
        <v>143</v>
      </c>
    </row>
    <row r="133" spans="1:65" s="2" customFormat="1" ht="10" x14ac:dyDescent="0.2">
      <c r="A133" s="32"/>
      <c r="B133" s="33"/>
      <c r="C133" s="32"/>
      <c r="D133" s="157" t="s">
        <v>127</v>
      </c>
      <c r="E133" s="32"/>
      <c r="F133" s="158" t="s">
        <v>142</v>
      </c>
      <c r="G133" s="32"/>
      <c r="H133" s="32"/>
      <c r="I133" s="159"/>
      <c r="J133" s="32"/>
      <c r="K133" s="32"/>
      <c r="L133" s="33"/>
      <c r="M133" s="160"/>
      <c r="N133" s="161"/>
      <c r="O133" s="58"/>
      <c r="P133" s="58"/>
      <c r="Q133" s="58"/>
      <c r="R133" s="58"/>
      <c r="S133" s="58"/>
      <c r="T133" s="59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127</v>
      </c>
      <c r="AU133" s="17" t="s">
        <v>83</v>
      </c>
    </row>
    <row r="134" spans="1:65" s="2" customFormat="1" ht="16.5" customHeight="1" x14ac:dyDescent="0.2">
      <c r="A134" s="32"/>
      <c r="B134" s="143"/>
      <c r="C134" s="144" t="s">
        <v>116</v>
      </c>
      <c r="D134" s="144" t="s">
        <v>120</v>
      </c>
      <c r="E134" s="145" t="s">
        <v>144</v>
      </c>
      <c r="F134" s="146" t="s">
        <v>145</v>
      </c>
      <c r="G134" s="147" t="s">
        <v>146</v>
      </c>
      <c r="H134" s="148">
        <v>1</v>
      </c>
      <c r="I134" s="149"/>
      <c r="J134" s="150">
        <f>ROUND(I134*H134,2)</f>
        <v>0</v>
      </c>
      <c r="K134" s="146" t="s">
        <v>124</v>
      </c>
      <c r="L134" s="33"/>
      <c r="M134" s="151" t="s">
        <v>1</v>
      </c>
      <c r="N134" s="152" t="s">
        <v>38</v>
      </c>
      <c r="O134" s="58"/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5" t="s">
        <v>125</v>
      </c>
      <c r="AT134" s="155" t="s">
        <v>120</v>
      </c>
      <c r="AU134" s="155" t="s">
        <v>83</v>
      </c>
      <c r="AY134" s="17" t="s">
        <v>117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7" t="s">
        <v>81</v>
      </c>
      <c r="BK134" s="156">
        <f>ROUND(I134*H134,2)</f>
        <v>0</v>
      </c>
      <c r="BL134" s="17" t="s">
        <v>125</v>
      </c>
      <c r="BM134" s="155" t="s">
        <v>147</v>
      </c>
    </row>
    <row r="135" spans="1:65" s="2" customFormat="1" ht="10" x14ac:dyDescent="0.2">
      <c r="A135" s="32"/>
      <c r="B135" s="33"/>
      <c r="C135" s="32"/>
      <c r="D135" s="157" t="s">
        <v>127</v>
      </c>
      <c r="E135" s="32"/>
      <c r="F135" s="158" t="s">
        <v>148</v>
      </c>
      <c r="G135" s="32"/>
      <c r="H135" s="32"/>
      <c r="I135" s="159"/>
      <c r="J135" s="32"/>
      <c r="K135" s="32"/>
      <c r="L135" s="33"/>
      <c r="M135" s="160"/>
      <c r="N135" s="161"/>
      <c r="O135" s="58"/>
      <c r="P135" s="58"/>
      <c r="Q135" s="58"/>
      <c r="R135" s="58"/>
      <c r="S135" s="58"/>
      <c r="T135" s="59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7" t="s">
        <v>127</v>
      </c>
      <c r="AU135" s="17" t="s">
        <v>83</v>
      </c>
    </row>
    <row r="136" spans="1:65" s="13" customFormat="1" ht="20" x14ac:dyDescent="0.2">
      <c r="B136" s="162"/>
      <c r="D136" s="157" t="s">
        <v>128</v>
      </c>
      <c r="E136" s="163" t="s">
        <v>1</v>
      </c>
      <c r="F136" s="164" t="s">
        <v>149</v>
      </c>
      <c r="H136" s="165">
        <v>1</v>
      </c>
      <c r="I136" s="166"/>
      <c r="L136" s="162"/>
      <c r="M136" s="167"/>
      <c r="N136" s="168"/>
      <c r="O136" s="168"/>
      <c r="P136" s="168"/>
      <c r="Q136" s="168"/>
      <c r="R136" s="168"/>
      <c r="S136" s="168"/>
      <c r="T136" s="169"/>
      <c r="AT136" s="163" t="s">
        <v>128</v>
      </c>
      <c r="AU136" s="163" t="s">
        <v>83</v>
      </c>
      <c r="AV136" s="13" t="s">
        <v>83</v>
      </c>
      <c r="AW136" s="13" t="s">
        <v>30</v>
      </c>
      <c r="AX136" s="13" t="s">
        <v>81</v>
      </c>
      <c r="AY136" s="163" t="s">
        <v>117</v>
      </c>
    </row>
    <row r="137" spans="1:65" s="12" customFormat="1" ht="22.75" customHeight="1" x14ac:dyDescent="0.25">
      <c r="B137" s="130"/>
      <c r="D137" s="131" t="s">
        <v>72</v>
      </c>
      <c r="E137" s="141" t="s">
        <v>150</v>
      </c>
      <c r="F137" s="141" t="s">
        <v>151</v>
      </c>
      <c r="I137" s="133"/>
      <c r="J137" s="142">
        <f>BK137</f>
        <v>0</v>
      </c>
      <c r="L137" s="130"/>
      <c r="M137" s="135"/>
      <c r="N137" s="136"/>
      <c r="O137" s="136"/>
      <c r="P137" s="137">
        <f>SUM(P138:P142)</f>
        <v>0</v>
      </c>
      <c r="Q137" s="136"/>
      <c r="R137" s="137">
        <f>SUM(R138:R142)</f>
        <v>0</v>
      </c>
      <c r="S137" s="136"/>
      <c r="T137" s="138">
        <f>SUM(T138:T142)</f>
        <v>0</v>
      </c>
      <c r="AR137" s="131" t="s">
        <v>116</v>
      </c>
      <c r="AT137" s="139" t="s">
        <v>72</v>
      </c>
      <c r="AU137" s="139" t="s">
        <v>81</v>
      </c>
      <c r="AY137" s="131" t="s">
        <v>117</v>
      </c>
      <c r="BK137" s="140">
        <f>SUM(BK138:BK142)</f>
        <v>0</v>
      </c>
    </row>
    <row r="138" spans="1:65" s="2" customFormat="1" ht="16.5" customHeight="1" x14ac:dyDescent="0.2">
      <c r="A138" s="32"/>
      <c r="B138" s="143"/>
      <c r="C138" s="144" t="s">
        <v>152</v>
      </c>
      <c r="D138" s="144" t="s">
        <v>120</v>
      </c>
      <c r="E138" s="145" t="s">
        <v>153</v>
      </c>
      <c r="F138" s="146" t="s">
        <v>154</v>
      </c>
      <c r="G138" s="147" t="s">
        <v>146</v>
      </c>
      <c r="H138" s="148">
        <v>1</v>
      </c>
      <c r="I138" s="149"/>
      <c r="J138" s="150">
        <f>ROUND(I138*H138,2)</f>
        <v>0</v>
      </c>
      <c r="K138" s="146" t="s">
        <v>124</v>
      </c>
      <c r="L138" s="33"/>
      <c r="M138" s="151" t="s">
        <v>1</v>
      </c>
      <c r="N138" s="152" t="s">
        <v>38</v>
      </c>
      <c r="O138" s="58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5" t="s">
        <v>125</v>
      </c>
      <c r="AT138" s="155" t="s">
        <v>120</v>
      </c>
      <c r="AU138" s="155" t="s">
        <v>83</v>
      </c>
      <c r="AY138" s="17" t="s">
        <v>117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7" t="s">
        <v>81</v>
      </c>
      <c r="BK138" s="156">
        <f>ROUND(I138*H138,2)</f>
        <v>0</v>
      </c>
      <c r="BL138" s="17" t="s">
        <v>125</v>
      </c>
      <c r="BM138" s="155" t="s">
        <v>155</v>
      </c>
    </row>
    <row r="139" spans="1:65" s="2" customFormat="1" ht="10" x14ac:dyDescent="0.2">
      <c r="A139" s="32"/>
      <c r="B139" s="33"/>
      <c r="C139" s="32"/>
      <c r="D139" s="157" t="s">
        <v>127</v>
      </c>
      <c r="E139" s="32"/>
      <c r="F139" s="158" t="s">
        <v>154</v>
      </c>
      <c r="G139" s="32"/>
      <c r="H139" s="32"/>
      <c r="I139" s="159"/>
      <c r="J139" s="32"/>
      <c r="K139" s="32"/>
      <c r="L139" s="33"/>
      <c r="M139" s="160"/>
      <c r="N139" s="161"/>
      <c r="O139" s="58"/>
      <c r="P139" s="58"/>
      <c r="Q139" s="58"/>
      <c r="R139" s="58"/>
      <c r="S139" s="58"/>
      <c r="T139" s="59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7" t="s">
        <v>127</v>
      </c>
      <c r="AU139" s="17" t="s">
        <v>83</v>
      </c>
    </row>
    <row r="140" spans="1:65" s="13" customFormat="1" ht="20" x14ac:dyDescent="0.2">
      <c r="B140" s="162"/>
      <c r="D140" s="157" t="s">
        <v>128</v>
      </c>
      <c r="E140" s="163" t="s">
        <v>1</v>
      </c>
      <c r="F140" s="164" t="s">
        <v>156</v>
      </c>
      <c r="H140" s="165">
        <v>1</v>
      </c>
      <c r="I140" s="166"/>
      <c r="L140" s="162"/>
      <c r="M140" s="167"/>
      <c r="N140" s="168"/>
      <c r="O140" s="168"/>
      <c r="P140" s="168"/>
      <c r="Q140" s="168"/>
      <c r="R140" s="168"/>
      <c r="S140" s="168"/>
      <c r="T140" s="169"/>
      <c r="AT140" s="163" t="s">
        <v>128</v>
      </c>
      <c r="AU140" s="163" t="s">
        <v>83</v>
      </c>
      <c r="AV140" s="13" t="s">
        <v>83</v>
      </c>
      <c r="AW140" s="13" t="s">
        <v>30</v>
      </c>
      <c r="AX140" s="13" t="s">
        <v>81</v>
      </c>
      <c r="AY140" s="163" t="s">
        <v>117</v>
      </c>
    </row>
    <row r="141" spans="1:65" s="2" customFormat="1" ht="16.5" customHeight="1" x14ac:dyDescent="0.2">
      <c r="A141" s="32"/>
      <c r="B141" s="143"/>
      <c r="C141" s="144" t="s">
        <v>157</v>
      </c>
      <c r="D141" s="144" t="s">
        <v>120</v>
      </c>
      <c r="E141" s="145" t="s">
        <v>158</v>
      </c>
      <c r="F141" s="146" t="s">
        <v>159</v>
      </c>
      <c r="G141" s="147" t="s">
        <v>123</v>
      </c>
      <c r="H141" s="148">
        <v>1</v>
      </c>
      <c r="I141" s="149"/>
      <c r="J141" s="150">
        <f>ROUND(I141*H141,2)</f>
        <v>0</v>
      </c>
      <c r="K141" s="146" t="s">
        <v>124</v>
      </c>
      <c r="L141" s="33"/>
      <c r="M141" s="151" t="s">
        <v>1</v>
      </c>
      <c r="N141" s="152" t="s">
        <v>38</v>
      </c>
      <c r="O141" s="58"/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5" t="s">
        <v>125</v>
      </c>
      <c r="AT141" s="155" t="s">
        <v>120</v>
      </c>
      <c r="AU141" s="155" t="s">
        <v>83</v>
      </c>
      <c r="AY141" s="17" t="s">
        <v>117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7" t="s">
        <v>81</v>
      </c>
      <c r="BK141" s="156">
        <f>ROUND(I141*H141,2)</f>
        <v>0</v>
      </c>
      <c r="BL141" s="17" t="s">
        <v>125</v>
      </c>
      <c r="BM141" s="155" t="s">
        <v>160</v>
      </c>
    </row>
    <row r="142" spans="1:65" s="2" customFormat="1" ht="10" x14ac:dyDescent="0.2">
      <c r="A142" s="32"/>
      <c r="B142" s="33"/>
      <c r="C142" s="32"/>
      <c r="D142" s="157" t="s">
        <v>127</v>
      </c>
      <c r="E142" s="32"/>
      <c r="F142" s="158" t="s">
        <v>159</v>
      </c>
      <c r="G142" s="32"/>
      <c r="H142" s="32"/>
      <c r="I142" s="159"/>
      <c r="J142" s="32"/>
      <c r="K142" s="32"/>
      <c r="L142" s="33"/>
      <c r="M142" s="160"/>
      <c r="N142" s="161"/>
      <c r="O142" s="58"/>
      <c r="P142" s="58"/>
      <c r="Q142" s="58"/>
      <c r="R142" s="58"/>
      <c r="S142" s="58"/>
      <c r="T142" s="59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127</v>
      </c>
      <c r="AU142" s="17" t="s">
        <v>83</v>
      </c>
    </row>
    <row r="143" spans="1:65" s="12" customFormat="1" ht="22.75" customHeight="1" x14ac:dyDescent="0.25">
      <c r="B143" s="130"/>
      <c r="D143" s="131" t="s">
        <v>72</v>
      </c>
      <c r="E143" s="141" t="s">
        <v>161</v>
      </c>
      <c r="F143" s="141" t="s">
        <v>162</v>
      </c>
      <c r="I143" s="133"/>
      <c r="J143" s="142">
        <f>BK143</f>
        <v>0</v>
      </c>
      <c r="L143" s="130"/>
      <c r="M143" s="135"/>
      <c r="N143" s="136"/>
      <c r="O143" s="136"/>
      <c r="P143" s="137">
        <f>SUM(P144:P146)</f>
        <v>0</v>
      </c>
      <c r="Q143" s="136"/>
      <c r="R143" s="137">
        <f>SUM(R144:R146)</f>
        <v>0</v>
      </c>
      <c r="S143" s="136"/>
      <c r="T143" s="138">
        <f>SUM(T144:T146)</f>
        <v>0</v>
      </c>
      <c r="AR143" s="131" t="s">
        <v>116</v>
      </c>
      <c r="AT143" s="139" t="s">
        <v>72</v>
      </c>
      <c r="AU143" s="139" t="s">
        <v>81</v>
      </c>
      <c r="AY143" s="131" t="s">
        <v>117</v>
      </c>
      <c r="BK143" s="140">
        <f>SUM(BK144:BK146)</f>
        <v>0</v>
      </c>
    </row>
    <row r="144" spans="1:65" s="2" customFormat="1" ht="16.5" customHeight="1" x14ac:dyDescent="0.2">
      <c r="A144" s="32"/>
      <c r="B144" s="143"/>
      <c r="C144" s="144">
        <v>8</v>
      </c>
      <c r="D144" s="144" t="s">
        <v>120</v>
      </c>
      <c r="E144" s="145" t="s">
        <v>166</v>
      </c>
      <c r="F144" s="146" t="s">
        <v>167</v>
      </c>
      <c r="G144" s="147" t="s">
        <v>146</v>
      </c>
      <c r="H144" s="148">
        <v>1</v>
      </c>
      <c r="I144" s="149"/>
      <c r="J144" s="150">
        <f>ROUND(I144*H144,2)</f>
        <v>0</v>
      </c>
      <c r="K144" s="146" t="s">
        <v>124</v>
      </c>
      <c r="L144" s="33"/>
      <c r="M144" s="151" t="s">
        <v>1</v>
      </c>
      <c r="N144" s="152" t="s">
        <v>38</v>
      </c>
      <c r="O144" s="58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5" t="s">
        <v>125</v>
      </c>
      <c r="AT144" s="155" t="s">
        <v>120</v>
      </c>
      <c r="AU144" s="155" t="s">
        <v>83</v>
      </c>
      <c r="AY144" s="17" t="s">
        <v>117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7" t="s">
        <v>81</v>
      </c>
      <c r="BK144" s="156">
        <f>ROUND(I144*H144,2)</f>
        <v>0</v>
      </c>
      <c r="BL144" s="17" t="s">
        <v>125</v>
      </c>
      <c r="BM144" s="155" t="s">
        <v>168</v>
      </c>
    </row>
    <row r="145" spans="1:51" s="2" customFormat="1" ht="10" x14ac:dyDescent="0.2">
      <c r="A145" s="32"/>
      <c r="B145" s="33"/>
      <c r="C145" s="32"/>
      <c r="D145" s="157" t="s">
        <v>127</v>
      </c>
      <c r="E145" s="32"/>
      <c r="F145" s="158" t="s">
        <v>167</v>
      </c>
      <c r="G145" s="32"/>
      <c r="H145" s="32"/>
      <c r="I145" s="159"/>
      <c r="J145" s="32"/>
      <c r="K145" s="32"/>
      <c r="L145" s="33"/>
      <c r="M145" s="160"/>
      <c r="N145" s="161"/>
      <c r="O145" s="58"/>
      <c r="P145" s="58"/>
      <c r="Q145" s="58"/>
      <c r="R145" s="58"/>
      <c r="S145" s="58"/>
      <c r="T145" s="59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127</v>
      </c>
      <c r="AU145" s="17" t="s">
        <v>83</v>
      </c>
    </row>
    <row r="146" spans="1:51" s="13" customFormat="1" ht="10" x14ac:dyDescent="0.2">
      <c r="B146" s="162"/>
      <c r="D146" s="157" t="s">
        <v>128</v>
      </c>
      <c r="E146" s="163" t="s">
        <v>1</v>
      </c>
      <c r="F146" s="164" t="s">
        <v>169</v>
      </c>
      <c r="H146" s="165">
        <v>1</v>
      </c>
      <c r="I146" s="166"/>
      <c r="L146" s="162"/>
      <c r="M146" s="170"/>
      <c r="N146" s="171"/>
      <c r="O146" s="171"/>
      <c r="P146" s="171"/>
      <c r="Q146" s="171"/>
      <c r="R146" s="171"/>
      <c r="S146" s="171"/>
      <c r="T146" s="172"/>
      <c r="AT146" s="163" t="s">
        <v>128</v>
      </c>
      <c r="AU146" s="163" t="s">
        <v>83</v>
      </c>
      <c r="AV146" s="13" t="s">
        <v>83</v>
      </c>
      <c r="AW146" s="13" t="s">
        <v>30</v>
      </c>
      <c r="AX146" s="13" t="s">
        <v>81</v>
      </c>
      <c r="AY146" s="163" t="s">
        <v>117</v>
      </c>
    </row>
    <row r="147" spans="1:51" s="2" customFormat="1" ht="7" customHeight="1" x14ac:dyDescent="0.2">
      <c r="A147" s="32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33"/>
      <c r="M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</row>
    <row r="148" spans="1:51" ht="10" x14ac:dyDescent="0.2"/>
    <row r="149" spans="1:51" ht="10" x14ac:dyDescent="0.2"/>
    <row r="150" spans="1:51" ht="10" x14ac:dyDescent="0.2"/>
    <row r="151" spans="1:51" ht="10" x14ac:dyDescent="0.2"/>
  </sheetData>
  <autoFilter ref="C119:K146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08"/>
  <sheetViews>
    <sheetView showGridLines="0" topLeftCell="A119" workbookViewId="0"/>
  </sheetViews>
  <sheetFormatPr defaultRowHeight="14.5" x14ac:dyDescent="0.2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0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86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5" customHeight="1" x14ac:dyDescent="0.2">
      <c r="B4" s="20"/>
      <c r="D4" s="21" t="s">
        <v>90</v>
      </c>
      <c r="L4" s="20"/>
      <c r="M4" s="93" t="s">
        <v>10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16</v>
      </c>
      <c r="L6" s="20"/>
    </row>
    <row r="7" spans="1:46" s="1" customFormat="1" ht="16.5" customHeight="1" x14ac:dyDescent="0.2">
      <c r="B7" s="20"/>
      <c r="E7" s="241" t="str">
        <f>'Rekapitulace stavby'!K6</f>
        <v>Město Kroměříž - chodník v ul. Obvodová</v>
      </c>
      <c r="F7" s="242"/>
      <c r="G7" s="242"/>
      <c r="H7" s="242"/>
      <c r="L7" s="20"/>
    </row>
    <row r="8" spans="1:46" s="2" customFormat="1" ht="12" customHeight="1" x14ac:dyDescent="0.2">
      <c r="A8" s="32"/>
      <c r="B8" s="33"/>
      <c r="C8" s="32"/>
      <c r="D8" s="27" t="s">
        <v>91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3"/>
      <c r="C9" s="32"/>
      <c r="D9" s="32"/>
      <c r="E9" s="221" t="s">
        <v>170</v>
      </c>
      <c r="F9" s="243"/>
      <c r="G9" s="243"/>
      <c r="H9" s="243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" x14ac:dyDescent="0.2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12. 10. 2022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75" customHeight="1" x14ac:dyDescent="0.2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 x14ac:dyDescent="0.2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3"/>
      <c r="C18" s="32"/>
      <c r="D18" s="32"/>
      <c r="E18" s="244" t="str">
        <f>'Rekapitulace stavby'!E14</f>
        <v>Vyplň údaj</v>
      </c>
      <c r="F18" s="205"/>
      <c r="G18" s="205"/>
      <c r="H18" s="205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 x14ac:dyDescent="0.2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 x14ac:dyDescent="0.2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 x14ac:dyDescent="0.2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94"/>
      <c r="B27" s="95"/>
      <c r="C27" s="94"/>
      <c r="D27" s="94"/>
      <c r="E27" s="210" t="s">
        <v>1</v>
      </c>
      <c r="F27" s="210"/>
      <c r="G27" s="210"/>
      <c r="H27" s="210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7" customHeight="1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 x14ac:dyDescent="0.2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4" customHeight="1" x14ac:dyDescent="0.2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ROUND(J124,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 x14ac:dyDescent="0.2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 x14ac:dyDescent="0.2">
      <c r="A33" s="32"/>
      <c r="B33" s="33"/>
      <c r="C33" s="32"/>
      <c r="D33" s="98" t="s">
        <v>37</v>
      </c>
      <c r="E33" s="27" t="s">
        <v>38</v>
      </c>
      <c r="F33" s="99">
        <f>ROUND((SUM(BE124:BE307)),  2)</f>
        <v>0</v>
      </c>
      <c r="G33" s="32"/>
      <c r="H33" s="32"/>
      <c r="I33" s="100">
        <v>0.21</v>
      </c>
      <c r="J33" s="99">
        <f>ROUND(((SUM(BE124:BE307))*I33),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 x14ac:dyDescent="0.2">
      <c r="A34" s="32"/>
      <c r="B34" s="33"/>
      <c r="C34" s="32"/>
      <c r="D34" s="32"/>
      <c r="E34" s="27" t="s">
        <v>39</v>
      </c>
      <c r="F34" s="99">
        <f>ROUND((SUM(BF124:BF307)),  2)</f>
        <v>0</v>
      </c>
      <c r="G34" s="32"/>
      <c r="H34" s="32"/>
      <c r="I34" s="100">
        <v>0.15</v>
      </c>
      <c r="J34" s="99">
        <f>ROUND(((SUM(BF124:BF307))*I34),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 x14ac:dyDescent="0.2">
      <c r="A35" s="32"/>
      <c r="B35" s="33"/>
      <c r="C35" s="32"/>
      <c r="D35" s="32"/>
      <c r="E35" s="27" t="s">
        <v>40</v>
      </c>
      <c r="F35" s="99">
        <f>ROUND((SUM(BG124:BG307)),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 x14ac:dyDescent="0.2">
      <c r="A36" s="32"/>
      <c r="B36" s="33"/>
      <c r="C36" s="32"/>
      <c r="D36" s="32"/>
      <c r="E36" s="27" t="s">
        <v>41</v>
      </c>
      <c r="F36" s="99">
        <f>ROUND((SUM(BH124:BH307)),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 x14ac:dyDescent="0.2">
      <c r="A37" s="32"/>
      <c r="B37" s="33"/>
      <c r="C37" s="32"/>
      <c r="D37" s="32"/>
      <c r="E37" s="27" t="s">
        <v>42</v>
      </c>
      <c r="F37" s="99">
        <f>ROUND((SUM(BI124:BI307)),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 x14ac:dyDescent="0.2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4" customHeight="1" x14ac:dyDescent="0.2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 x14ac:dyDescent="0.2">
      <c r="B41" s="20"/>
      <c r="L41" s="20"/>
    </row>
    <row r="42" spans="1:31" s="1" customFormat="1" ht="14.4" customHeight="1" x14ac:dyDescent="0.2">
      <c r="B42" s="20"/>
      <c r="L42" s="20"/>
    </row>
    <row r="43" spans="1:31" s="1" customFormat="1" ht="14.4" customHeight="1" x14ac:dyDescent="0.2">
      <c r="B43" s="20"/>
      <c r="L43" s="20"/>
    </row>
    <row r="44" spans="1:31" s="1" customFormat="1" ht="14.4" customHeight="1" x14ac:dyDescent="0.2">
      <c r="B44" s="20"/>
      <c r="L44" s="20"/>
    </row>
    <row r="45" spans="1:31" s="1" customFormat="1" ht="14.4" customHeight="1" x14ac:dyDescent="0.2">
      <c r="B45" s="20"/>
      <c r="L45" s="20"/>
    </row>
    <row r="46" spans="1:31" s="1" customFormat="1" ht="14.4" customHeight="1" x14ac:dyDescent="0.2">
      <c r="B46" s="20"/>
      <c r="L46" s="20"/>
    </row>
    <row r="47" spans="1:31" s="1" customFormat="1" ht="14.4" customHeight="1" x14ac:dyDescent="0.2">
      <c r="B47" s="20"/>
      <c r="L47" s="20"/>
    </row>
    <row r="48" spans="1:31" s="1" customFormat="1" ht="14.4" customHeight="1" x14ac:dyDescent="0.2">
      <c r="B48" s="20"/>
      <c r="L48" s="20"/>
    </row>
    <row r="49" spans="1:31" s="1" customFormat="1" ht="14.4" customHeight="1" x14ac:dyDescent="0.2">
      <c r="B49" s="20"/>
      <c r="L49" s="20"/>
    </row>
    <row r="50" spans="1:31" s="2" customFormat="1" ht="14.4" customHeight="1" x14ac:dyDescent="0.2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" x14ac:dyDescent="0.2">
      <c r="B51" s="20"/>
      <c r="L51" s="20"/>
    </row>
    <row r="52" spans="1:31" ht="10" x14ac:dyDescent="0.2">
      <c r="B52" s="20"/>
      <c r="L52" s="20"/>
    </row>
    <row r="53" spans="1:31" ht="10" x14ac:dyDescent="0.2">
      <c r="B53" s="20"/>
      <c r="L53" s="20"/>
    </row>
    <row r="54" spans="1:31" ht="10" x14ac:dyDescent="0.2">
      <c r="B54" s="20"/>
      <c r="L54" s="20"/>
    </row>
    <row r="55" spans="1:31" ht="10" x14ac:dyDescent="0.2">
      <c r="B55" s="20"/>
      <c r="L55" s="20"/>
    </row>
    <row r="56" spans="1:31" ht="10" x14ac:dyDescent="0.2">
      <c r="B56" s="20"/>
      <c r="L56" s="20"/>
    </row>
    <row r="57" spans="1:31" ht="10" x14ac:dyDescent="0.2">
      <c r="B57" s="20"/>
      <c r="L57" s="20"/>
    </row>
    <row r="58" spans="1:31" ht="10" x14ac:dyDescent="0.2">
      <c r="B58" s="20"/>
      <c r="L58" s="20"/>
    </row>
    <row r="59" spans="1:31" ht="10" x14ac:dyDescent="0.2">
      <c r="B59" s="20"/>
      <c r="L59" s="20"/>
    </row>
    <row r="60" spans="1:31" ht="10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" x14ac:dyDescent="0.2">
      <c r="B62" s="20"/>
      <c r="L62" s="20"/>
    </row>
    <row r="63" spans="1:31" ht="10" x14ac:dyDescent="0.2">
      <c r="B63" s="20"/>
      <c r="L63" s="20"/>
    </row>
    <row r="64" spans="1:31" ht="10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" x14ac:dyDescent="0.2">
      <c r="B66" s="20"/>
      <c r="L66" s="20"/>
    </row>
    <row r="67" spans="1:31" ht="10" x14ac:dyDescent="0.2">
      <c r="B67" s="20"/>
      <c r="L67" s="20"/>
    </row>
    <row r="68" spans="1:31" ht="10" x14ac:dyDescent="0.2">
      <c r="B68" s="20"/>
      <c r="L68" s="20"/>
    </row>
    <row r="69" spans="1:31" ht="10" x14ac:dyDescent="0.2">
      <c r="B69" s="20"/>
      <c r="L69" s="20"/>
    </row>
    <row r="70" spans="1:31" ht="10" x14ac:dyDescent="0.2">
      <c r="B70" s="20"/>
      <c r="L70" s="20"/>
    </row>
    <row r="71" spans="1:31" ht="10" x14ac:dyDescent="0.2">
      <c r="B71" s="20"/>
      <c r="L71" s="20"/>
    </row>
    <row r="72" spans="1:31" ht="10" x14ac:dyDescent="0.2">
      <c r="B72" s="20"/>
      <c r="L72" s="20"/>
    </row>
    <row r="73" spans="1:31" ht="10" x14ac:dyDescent="0.2">
      <c r="B73" s="20"/>
      <c r="L73" s="20"/>
    </row>
    <row r="74" spans="1:31" ht="10" x14ac:dyDescent="0.2">
      <c r="B74" s="20"/>
      <c r="L74" s="20"/>
    </row>
    <row r="75" spans="1:31" ht="10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5" customHeight="1" x14ac:dyDescent="0.2">
      <c r="A82" s="32"/>
      <c r="B82" s="33"/>
      <c r="C82" s="21" t="s">
        <v>93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2"/>
      <c r="D85" s="32"/>
      <c r="E85" s="241" t="str">
        <f>E7</f>
        <v>Město Kroměříž - chodník v ul. Obvodová</v>
      </c>
      <c r="F85" s="242"/>
      <c r="G85" s="242"/>
      <c r="H85" s="24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91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2"/>
      <c r="D87" s="32"/>
      <c r="E87" s="221" t="str">
        <f>E9</f>
        <v>SO 101.1 - Chodník v ulici Obvodová - cyklostezka</v>
      </c>
      <c r="F87" s="243"/>
      <c r="G87" s="243"/>
      <c r="H87" s="243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7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12. 10. 2022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 x14ac:dyDescent="0.2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 x14ac:dyDescent="0.2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25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09" t="s">
        <v>94</v>
      </c>
      <c r="D94" s="101"/>
      <c r="E94" s="101"/>
      <c r="F94" s="101"/>
      <c r="G94" s="101"/>
      <c r="H94" s="101"/>
      <c r="I94" s="101"/>
      <c r="J94" s="110" t="s">
        <v>95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25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75" customHeight="1" x14ac:dyDescent="0.2">
      <c r="A96" s="32"/>
      <c r="B96" s="33"/>
      <c r="C96" s="111" t="s">
        <v>96</v>
      </c>
      <c r="D96" s="32"/>
      <c r="E96" s="32"/>
      <c r="F96" s="32"/>
      <c r="G96" s="32"/>
      <c r="H96" s="32"/>
      <c r="I96" s="32"/>
      <c r="J96" s="71">
        <f>J124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97</v>
      </c>
    </row>
    <row r="97" spans="1:31" s="9" customFormat="1" ht="25" customHeight="1" x14ac:dyDescent="0.2">
      <c r="B97" s="112"/>
      <c r="D97" s="113" t="s">
        <v>171</v>
      </c>
      <c r="E97" s="114"/>
      <c r="F97" s="114"/>
      <c r="G97" s="114"/>
      <c r="H97" s="114"/>
      <c r="I97" s="114"/>
      <c r="J97" s="115">
        <f>J125</f>
        <v>0</v>
      </c>
      <c r="L97" s="112"/>
    </row>
    <row r="98" spans="1:31" s="10" customFormat="1" ht="19.899999999999999" customHeight="1" x14ac:dyDescent="0.2">
      <c r="B98" s="116"/>
      <c r="D98" s="117" t="s">
        <v>172</v>
      </c>
      <c r="E98" s="118"/>
      <c r="F98" s="118"/>
      <c r="G98" s="118"/>
      <c r="H98" s="118"/>
      <c r="I98" s="118"/>
      <c r="J98" s="119">
        <f>J126</f>
        <v>0</v>
      </c>
      <c r="L98" s="116"/>
    </row>
    <row r="99" spans="1:31" s="10" customFormat="1" ht="19.899999999999999" customHeight="1" x14ac:dyDescent="0.2">
      <c r="B99" s="116"/>
      <c r="D99" s="117" t="s">
        <v>173</v>
      </c>
      <c r="E99" s="118"/>
      <c r="F99" s="118"/>
      <c r="G99" s="118"/>
      <c r="H99" s="118"/>
      <c r="I99" s="118"/>
      <c r="J99" s="119">
        <f>J193</f>
        <v>0</v>
      </c>
      <c r="L99" s="116"/>
    </row>
    <row r="100" spans="1:31" s="10" customFormat="1" ht="19.899999999999999" customHeight="1" x14ac:dyDescent="0.2">
      <c r="B100" s="116"/>
      <c r="D100" s="117" t="s">
        <v>174</v>
      </c>
      <c r="E100" s="118"/>
      <c r="F100" s="118"/>
      <c r="G100" s="118"/>
      <c r="H100" s="118"/>
      <c r="I100" s="118"/>
      <c r="J100" s="119">
        <f>J213</f>
        <v>0</v>
      </c>
      <c r="L100" s="116"/>
    </row>
    <row r="101" spans="1:31" s="10" customFormat="1" ht="19.899999999999999" customHeight="1" x14ac:dyDescent="0.2">
      <c r="B101" s="116"/>
      <c r="D101" s="117" t="s">
        <v>175</v>
      </c>
      <c r="E101" s="118"/>
      <c r="F101" s="118"/>
      <c r="G101" s="118"/>
      <c r="H101" s="118"/>
      <c r="I101" s="118"/>
      <c r="J101" s="119">
        <f>J261</f>
        <v>0</v>
      </c>
      <c r="L101" s="116"/>
    </row>
    <row r="102" spans="1:31" s="10" customFormat="1" ht="19.899999999999999" customHeight="1" x14ac:dyDescent="0.2">
      <c r="B102" s="116"/>
      <c r="D102" s="117" t="s">
        <v>176</v>
      </c>
      <c r="E102" s="118"/>
      <c r="F102" s="118"/>
      <c r="G102" s="118"/>
      <c r="H102" s="118"/>
      <c r="I102" s="118"/>
      <c r="J102" s="119">
        <f>J290</f>
        <v>0</v>
      </c>
      <c r="L102" s="116"/>
    </row>
    <row r="103" spans="1:31" s="9" customFormat="1" ht="25" customHeight="1" x14ac:dyDescent="0.2">
      <c r="B103" s="112"/>
      <c r="D103" s="113" t="s">
        <v>177</v>
      </c>
      <c r="E103" s="114"/>
      <c r="F103" s="114"/>
      <c r="G103" s="114"/>
      <c r="H103" s="114"/>
      <c r="I103" s="114"/>
      <c r="J103" s="115">
        <f>J293</f>
        <v>0</v>
      </c>
      <c r="L103" s="112"/>
    </row>
    <row r="104" spans="1:31" s="10" customFormat="1" ht="19.899999999999999" customHeight="1" x14ac:dyDescent="0.2">
      <c r="B104" s="116"/>
      <c r="D104" s="117" t="s">
        <v>178</v>
      </c>
      <c r="E104" s="118"/>
      <c r="F104" s="118"/>
      <c r="G104" s="118"/>
      <c r="H104" s="118"/>
      <c r="I104" s="118"/>
      <c r="J104" s="119">
        <f>J294</f>
        <v>0</v>
      </c>
      <c r="L104" s="116"/>
    </row>
    <row r="105" spans="1:31" s="2" customFormat="1" ht="21.75" customHeight="1" x14ac:dyDescent="0.2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7" customHeight="1" x14ac:dyDescent="0.2">
      <c r="A106" s="32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31" s="2" customFormat="1" ht="7" customHeight="1" x14ac:dyDescent="0.2">
      <c r="A110" s="32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5" customHeight="1" x14ac:dyDescent="0.2">
      <c r="A111" s="32"/>
      <c r="B111" s="33"/>
      <c r="C111" s="21" t="s">
        <v>102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7" customHeight="1" x14ac:dyDescent="0.2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 x14ac:dyDescent="0.2">
      <c r="A113" s="32"/>
      <c r="B113" s="33"/>
      <c r="C113" s="27" t="s">
        <v>16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 x14ac:dyDescent="0.2">
      <c r="A114" s="32"/>
      <c r="B114" s="33"/>
      <c r="C114" s="32"/>
      <c r="D114" s="32"/>
      <c r="E114" s="241" t="str">
        <f>E7</f>
        <v>Město Kroměříž - chodník v ul. Obvodová</v>
      </c>
      <c r="F114" s="242"/>
      <c r="G114" s="242"/>
      <c r="H114" s="24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 x14ac:dyDescent="0.2">
      <c r="A115" s="32"/>
      <c r="B115" s="33"/>
      <c r="C115" s="27" t="s">
        <v>91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 x14ac:dyDescent="0.2">
      <c r="A116" s="32"/>
      <c r="B116" s="33"/>
      <c r="C116" s="32"/>
      <c r="D116" s="32"/>
      <c r="E116" s="221" t="str">
        <f>E9</f>
        <v>SO 101.1 - Chodník v ulici Obvodová - cyklostezka</v>
      </c>
      <c r="F116" s="243"/>
      <c r="G116" s="243"/>
      <c r="H116" s="243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7" customHeight="1" x14ac:dyDescent="0.2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 x14ac:dyDescent="0.2">
      <c r="A118" s="32"/>
      <c r="B118" s="33"/>
      <c r="C118" s="27" t="s">
        <v>20</v>
      </c>
      <c r="D118" s="32"/>
      <c r="E118" s="32"/>
      <c r="F118" s="25" t="str">
        <f>F12</f>
        <v xml:space="preserve"> </v>
      </c>
      <c r="G118" s="32"/>
      <c r="H118" s="32"/>
      <c r="I118" s="27" t="s">
        <v>22</v>
      </c>
      <c r="J118" s="55" t="str">
        <f>IF(J12="","",J12)</f>
        <v>12. 10. 2022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7" customHeight="1" x14ac:dyDescent="0.2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15" customHeight="1" x14ac:dyDescent="0.2">
      <c r="A120" s="32"/>
      <c r="B120" s="33"/>
      <c r="C120" s="27" t="s">
        <v>24</v>
      </c>
      <c r="D120" s="32"/>
      <c r="E120" s="32"/>
      <c r="F120" s="25" t="str">
        <f>E15</f>
        <v xml:space="preserve"> </v>
      </c>
      <c r="G120" s="32"/>
      <c r="H120" s="32"/>
      <c r="I120" s="27" t="s">
        <v>29</v>
      </c>
      <c r="J120" s="30" t="str">
        <f>E21</f>
        <v xml:space="preserve"> 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15" customHeight="1" x14ac:dyDescent="0.2">
      <c r="A121" s="32"/>
      <c r="B121" s="33"/>
      <c r="C121" s="27" t="s">
        <v>27</v>
      </c>
      <c r="D121" s="32"/>
      <c r="E121" s="32"/>
      <c r="F121" s="25" t="str">
        <f>IF(E18="","",E18)</f>
        <v>Vyplň údaj</v>
      </c>
      <c r="G121" s="32"/>
      <c r="H121" s="32"/>
      <c r="I121" s="27" t="s">
        <v>31</v>
      </c>
      <c r="J121" s="30" t="str">
        <f>E24</f>
        <v xml:space="preserve"> 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25" customHeight="1" x14ac:dyDescent="0.2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 x14ac:dyDescent="0.2">
      <c r="A123" s="120"/>
      <c r="B123" s="121"/>
      <c r="C123" s="122" t="s">
        <v>103</v>
      </c>
      <c r="D123" s="123" t="s">
        <v>58</v>
      </c>
      <c r="E123" s="123" t="s">
        <v>54</v>
      </c>
      <c r="F123" s="123" t="s">
        <v>55</v>
      </c>
      <c r="G123" s="123" t="s">
        <v>104</v>
      </c>
      <c r="H123" s="123" t="s">
        <v>105</v>
      </c>
      <c r="I123" s="123" t="s">
        <v>106</v>
      </c>
      <c r="J123" s="123" t="s">
        <v>95</v>
      </c>
      <c r="K123" s="124" t="s">
        <v>107</v>
      </c>
      <c r="L123" s="125"/>
      <c r="M123" s="62" t="s">
        <v>1</v>
      </c>
      <c r="N123" s="63" t="s">
        <v>37</v>
      </c>
      <c r="O123" s="63" t="s">
        <v>108</v>
      </c>
      <c r="P123" s="63" t="s">
        <v>109</v>
      </c>
      <c r="Q123" s="63" t="s">
        <v>110</v>
      </c>
      <c r="R123" s="63" t="s">
        <v>111</v>
      </c>
      <c r="S123" s="63" t="s">
        <v>112</v>
      </c>
      <c r="T123" s="64" t="s">
        <v>113</v>
      </c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</row>
    <row r="124" spans="1:65" s="2" customFormat="1" ht="22.75" customHeight="1" x14ac:dyDescent="0.35">
      <c r="A124" s="32"/>
      <c r="B124" s="33"/>
      <c r="C124" s="69" t="s">
        <v>114</v>
      </c>
      <c r="D124" s="32"/>
      <c r="E124" s="32"/>
      <c r="F124" s="32"/>
      <c r="G124" s="32"/>
      <c r="H124" s="32"/>
      <c r="I124" s="32"/>
      <c r="J124" s="126">
        <f>BK124</f>
        <v>0</v>
      </c>
      <c r="K124" s="32"/>
      <c r="L124" s="33"/>
      <c r="M124" s="65"/>
      <c r="N124" s="56"/>
      <c r="O124" s="66"/>
      <c r="P124" s="127">
        <f>P125+P293</f>
        <v>0</v>
      </c>
      <c r="Q124" s="66"/>
      <c r="R124" s="127">
        <f>R125+R293</f>
        <v>259.14899059999993</v>
      </c>
      <c r="S124" s="66"/>
      <c r="T124" s="128">
        <f>T125+T293</f>
        <v>84.719500000000011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72</v>
      </c>
      <c r="AU124" s="17" t="s">
        <v>97</v>
      </c>
      <c r="BK124" s="129">
        <f>BK125+BK293</f>
        <v>0</v>
      </c>
    </row>
    <row r="125" spans="1:65" s="12" customFormat="1" ht="25.9" customHeight="1" x14ac:dyDescent="0.35">
      <c r="B125" s="130"/>
      <c r="D125" s="131" t="s">
        <v>72</v>
      </c>
      <c r="E125" s="132" t="s">
        <v>179</v>
      </c>
      <c r="F125" s="132" t="s">
        <v>180</v>
      </c>
      <c r="I125" s="133"/>
      <c r="J125" s="134">
        <f>BK125</f>
        <v>0</v>
      </c>
      <c r="L125" s="130"/>
      <c r="M125" s="135"/>
      <c r="N125" s="136"/>
      <c r="O125" s="136"/>
      <c r="P125" s="137">
        <f>P126+P193+P213+P261+P290</f>
        <v>0</v>
      </c>
      <c r="Q125" s="136"/>
      <c r="R125" s="137">
        <f>R126+R193+R213+R261+R290</f>
        <v>257.83359959999996</v>
      </c>
      <c r="S125" s="136"/>
      <c r="T125" s="138">
        <f>T126+T193+T213+T261+T290</f>
        <v>84.719500000000011</v>
      </c>
      <c r="AR125" s="131" t="s">
        <v>81</v>
      </c>
      <c r="AT125" s="139" t="s">
        <v>72</v>
      </c>
      <c r="AU125" s="139" t="s">
        <v>73</v>
      </c>
      <c r="AY125" s="131" t="s">
        <v>117</v>
      </c>
      <c r="BK125" s="140">
        <f>BK126+BK193+BK213+BK261+BK290</f>
        <v>0</v>
      </c>
    </row>
    <row r="126" spans="1:65" s="12" customFormat="1" ht="22.75" customHeight="1" x14ac:dyDescent="0.25">
      <c r="B126" s="130"/>
      <c r="D126" s="131" t="s">
        <v>72</v>
      </c>
      <c r="E126" s="141" t="s">
        <v>81</v>
      </c>
      <c r="F126" s="141" t="s">
        <v>181</v>
      </c>
      <c r="I126" s="133"/>
      <c r="J126" s="142">
        <f>BK126</f>
        <v>0</v>
      </c>
      <c r="L126" s="130"/>
      <c r="M126" s="135"/>
      <c r="N126" s="136"/>
      <c r="O126" s="136"/>
      <c r="P126" s="137">
        <f>SUM(P127:P192)</f>
        <v>0</v>
      </c>
      <c r="Q126" s="136"/>
      <c r="R126" s="137">
        <f>SUM(R127:R192)</f>
        <v>0.10942000000000002</v>
      </c>
      <c r="S126" s="136"/>
      <c r="T126" s="138">
        <f>SUM(T127:T192)</f>
        <v>84.719500000000011</v>
      </c>
      <c r="AR126" s="131" t="s">
        <v>81</v>
      </c>
      <c r="AT126" s="139" t="s">
        <v>72</v>
      </c>
      <c r="AU126" s="139" t="s">
        <v>81</v>
      </c>
      <c r="AY126" s="131" t="s">
        <v>117</v>
      </c>
      <c r="BK126" s="140">
        <f>SUM(BK127:BK192)</f>
        <v>0</v>
      </c>
    </row>
    <row r="127" spans="1:65" s="2" customFormat="1" ht="24.15" customHeight="1" x14ac:dyDescent="0.2">
      <c r="A127" s="32"/>
      <c r="B127" s="143"/>
      <c r="C127" s="144" t="s">
        <v>81</v>
      </c>
      <c r="D127" s="144" t="s">
        <v>120</v>
      </c>
      <c r="E127" s="145" t="s">
        <v>182</v>
      </c>
      <c r="F127" s="146" t="s">
        <v>183</v>
      </c>
      <c r="G127" s="147" t="s">
        <v>184</v>
      </c>
      <c r="H127" s="148">
        <v>815</v>
      </c>
      <c r="I127" s="149"/>
      <c r="J127" s="150">
        <f>ROUND(I127*H127,2)</f>
        <v>0</v>
      </c>
      <c r="K127" s="146" t="s">
        <v>124</v>
      </c>
      <c r="L127" s="33"/>
      <c r="M127" s="151" t="s">
        <v>1</v>
      </c>
      <c r="N127" s="152" t="s">
        <v>38</v>
      </c>
      <c r="O127" s="58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5" t="s">
        <v>140</v>
      </c>
      <c r="AT127" s="155" t="s">
        <v>120</v>
      </c>
      <c r="AU127" s="155" t="s">
        <v>83</v>
      </c>
      <c r="AY127" s="17" t="s">
        <v>117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7" t="s">
        <v>81</v>
      </c>
      <c r="BK127" s="156">
        <f>ROUND(I127*H127,2)</f>
        <v>0</v>
      </c>
      <c r="BL127" s="17" t="s">
        <v>140</v>
      </c>
      <c r="BM127" s="155" t="s">
        <v>185</v>
      </c>
    </row>
    <row r="128" spans="1:65" s="2" customFormat="1" ht="10" x14ac:dyDescent="0.2">
      <c r="A128" s="32"/>
      <c r="B128" s="33"/>
      <c r="C128" s="32"/>
      <c r="D128" s="157" t="s">
        <v>127</v>
      </c>
      <c r="E128" s="32"/>
      <c r="F128" s="158" t="s">
        <v>186</v>
      </c>
      <c r="G128" s="32"/>
      <c r="H128" s="32"/>
      <c r="I128" s="159"/>
      <c r="J128" s="32"/>
      <c r="K128" s="32"/>
      <c r="L128" s="33"/>
      <c r="M128" s="160"/>
      <c r="N128" s="161"/>
      <c r="O128" s="58"/>
      <c r="P128" s="58"/>
      <c r="Q128" s="58"/>
      <c r="R128" s="58"/>
      <c r="S128" s="58"/>
      <c r="T128" s="59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127</v>
      </c>
      <c r="AU128" s="17" t="s">
        <v>83</v>
      </c>
    </row>
    <row r="129" spans="1:65" s="13" customFormat="1" ht="10" x14ac:dyDescent="0.2">
      <c r="B129" s="162"/>
      <c r="D129" s="157" t="s">
        <v>128</v>
      </c>
      <c r="E129" s="163" t="s">
        <v>1</v>
      </c>
      <c r="F129" s="164" t="s">
        <v>187</v>
      </c>
      <c r="H129" s="165">
        <v>815</v>
      </c>
      <c r="I129" s="166"/>
      <c r="L129" s="162"/>
      <c r="M129" s="167"/>
      <c r="N129" s="168"/>
      <c r="O129" s="168"/>
      <c r="P129" s="168"/>
      <c r="Q129" s="168"/>
      <c r="R129" s="168"/>
      <c r="S129" s="168"/>
      <c r="T129" s="169"/>
      <c r="AT129" s="163" t="s">
        <v>128</v>
      </c>
      <c r="AU129" s="163" t="s">
        <v>83</v>
      </c>
      <c r="AV129" s="13" t="s">
        <v>83</v>
      </c>
      <c r="AW129" s="13" t="s">
        <v>30</v>
      </c>
      <c r="AX129" s="13" t="s">
        <v>81</v>
      </c>
      <c r="AY129" s="163" t="s">
        <v>117</v>
      </c>
    </row>
    <row r="130" spans="1:65" s="2" customFormat="1" ht="24.15" customHeight="1" x14ac:dyDescent="0.2">
      <c r="A130" s="32"/>
      <c r="B130" s="143"/>
      <c r="C130" s="144" t="s">
        <v>83</v>
      </c>
      <c r="D130" s="144" t="s">
        <v>120</v>
      </c>
      <c r="E130" s="145" t="s">
        <v>188</v>
      </c>
      <c r="F130" s="146" t="s">
        <v>189</v>
      </c>
      <c r="G130" s="147" t="s">
        <v>184</v>
      </c>
      <c r="H130" s="148">
        <v>36</v>
      </c>
      <c r="I130" s="149"/>
      <c r="J130" s="150">
        <f>ROUND(I130*H130,2)</f>
        <v>0</v>
      </c>
      <c r="K130" s="146" t="s">
        <v>124</v>
      </c>
      <c r="L130" s="33"/>
      <c r="M130" s="151" t="s">
        <v>1</v>
      </c>
      <c r="N130" s="152" t="s">
        <v>38</v>
      </c>
      <c r="O130" s="58"/>
      <c r="P130" s="153">
        <f>O130*H130</f>
        <v>0</v>
      </c>
      <c r="Q130" s="153">
        <v>0</v>
      </c>
      <c r="R130" s="153">
        <f>Q130*H130</f>
        <v>0</v>
      </c>
      <c r="S130" s="153">
        <v>0.23499999999999999</v>
      </c>
      <c r="T130" s="154">
        <f>S130*H130</f>
        <v>8.4599999999999991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5" t="s">
        <v>140</v>
      </c>
      <c r="AT130" s="155" t="s">
        <v>120</v>
      </c>
      <c r="AU130" s="155" t="s">
        <v>83</v>
      </c>
      <c r="AY130" s="17" t="s">
        <v>117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7" t="s">
        <v>81</v>
      </c>
      <c r="BK130" s="156">
        <f>ROUND(I130*H130,2)</f>
        <v>0</v>
      </c>
      <c r="BL130" s="17" t="s">
        <v>140</v>
      </c>
      <c r="BM130" s="155" t="s">
        <v>190</v>
      </c>
    </row>
    <row r="131" spans="1:65" s="2" customFormat="1" ht="36" x14ac:dyDescent="0.2">
      <c r="A131" s="32"/>
      <c r="B131" s="33"/>
      <c r="C131" s="32"/>
      <c r="D131" s="157" t="s">
        <v>127</v>
      </c>
      <c r="E131" s="32"/>
      <c r="F131" s="158" t="s">
        <v>191</v>
      </c>
      <c r="G131" s="32"/>
      <c r="H131" s="32"/>
      <c r="I131" s="159"/>
      <c r="J131" s="32"/>
      <c r="K131" s="32"/>
      <c r="L131" s="33"/>
      <c r="M131" s="160"/>
      <c r="N131" s="161"/>
      <c r="O131" s="58"/>
      <c r="P131" s="58"/>
      <c r="Q131" s="58"/>
      <c r="R131" s="58"/>
      <c r="S131" s="58"/>
      <c r="T131" s="59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127</v>
      </c>
      <c r="AU131" s="17" t="s">
        <v>83</v>
      </c>
    </row>
    <row r="132" spans="1:65" s="13" customFormat="1" ht="10" x14ac:dyDescent="0.2">
      <c r="B132" s="162"/>
      <c r="D132" s="157" t="s">
        <v>128</v>
      </c>
      <c r="E132" s="163" t="s">
        <v>1</v>
      </c>
      <c r="F132" s="164" t="s">
        <v>192</v>
      </c>
      <c r="H132" s="165">
        <v>36</v>
      </c>
      <c r="I132" s="166"/>
      <c r="L132" s="162"/>
      <c r="M132" s="167"/>
      <c r="N132" s="168"/>
      <c r="O132" s="168"/>
      <c r="P132" s="168"/>
      <c r="Q132" s="168"/>
      <c r="R132" s="168"/>
      <c r="S132" s="168"/>
      <c r="T132" s="169"/>
      <c r="AT132" s="163" t="s">
        <v>128</v>
      </c>
      <c r="AU132" s="163" t="s">
        <v>83</v>
      </c>
      <c r="AV132" s="13" t="s">
        <v>83</v>
      </c>
      <c r="AW132" s="13" t="s">
        <v>30</v>
      </c>
      <c r="AX132" s="13" t="s">
        <v>81</v>
      </c>
      <c r="AY132" s="163" t="s">
        <v>117</v>
      </c>
    </row>
    <row r="133" spans="1:65" s="2" customFormat="1" ht="24.15" customHeight="1" x14ac:dyDescent="0.2">
      <c r="A133" s="32"/>
      <c r="B133" s="143"/>
      <c r="C133" s="144" t="s">
        <v>134</v>
      </c>
      <c r="D133" s="144" t="s">
        <v>120</v>
      </c>
      <c r="E133" s="145" t="s">
        <v>193</v>
      </c>
      <c r="F133" s="146" t="s">
        <v>194</v>
      </c>
      <c r="G133" s="147" t="s">
        <v>184</v>
      </c>
      <c r="H133" s="148">
        <v>22</v>
      </c>
      <c r="I133" s="149"/>
      <c r="J133" s="150">
        <f>ROUND(I133*H133,2)</f>
        <v>0</v>
      </c>
      <c r="K133" s="146" t="s">
        <v>124</v>
      </c>
      <c r="L133" s="33"/>
      <c r="M133" s="151" t="s">
        <v>1</v>
      </c>
      <c r="N133" s="152" t="s">
        <v>38</v>
      </c>
      <c r="O133" s="58"/>
      <c r="P133" s="153">
        <f>O133*H133</f>
        <v>0</v>
      </c>
      <c r="Q133" s="153">
        <v>0</v>
      </c>
      <c r="R133" s="153">
        <f>Q133*H133</f>
        <v>0</v>
      </c>
      <c r="S133" s="153">
        <v>0.26</v>
      </c>
      <c r="T133" s="154">
        <f>S133*H133</f>
        <v>5.7200000000000006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5" t="s">
        <v>140</v>
      </c>
      <c r="AT133" s="155" t="s">
        <v>120</v>
      </c>
      <c r="AU133" s="155" t="s">
        <v>83</v>
      </c>
      <c r="AY133" s="17" t="s">
        <v>117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7" t="s">
        <v>81</v>
      </c>
      <c r="BK133" s="156">
        <f>ROUND(I133*H133,2)</f>
        <v>0</v>
      </c>
      <c r="BL133" s="17" t="s">
        <v>140</v>
      </c>
      <c r="BM133" s="155" t="s">
        <v>195</v>
      </c>
    </row>
    <row r="134" spans="1:65" s="2" customFormat="1" ht="36" x14ac:dyDescent="0.2">
      <c r="A134" s="32"/>
      <c r="B134" s="33"/>
      <c r="C134" s="32"/>
      <c r="D134" s="157" t="s">
        <v>127</v>
      </c>
      <c r="E134" s="32"/>
      <c r="F134" s="158" t="s">
        <v>196</v>
      </c>
      <c r="G134" s="32"/>
      <c r="H134" s="32"/>
      <c r="I134" s="159"/>
      <c r="J134" s="32"/>
      <c r="K134" s="32"/>
      <c r="L134" s="33"/>
      <c r="M134" s="160"/>
      <c r="N134" s="161"/>
      <c r="O134" s="58"/>
      <c r="P134" s="58"/>
      <c r="Q134" s="58"/>
      <c r="R134" s="58"/>
      <c r="S134" s="58"/>
      <c r="T134" s="59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127</v>
      </c>
      <c r="AU134" s="17" t="s">
        <v>83</v>
      </c>
    </row>
    <row r="135" spans="1:65" s="13" customFormat="1" ht="10" x14ac:dyDescent="0.2">
      <c r="B135" s="162"/>
      <c r="D135" s="157" t="s">
        <v>128</v>
      </c>
      <c r="E135" s="163" t="s">
        <v>1</v>
      </c>
      <c r="F135" s="164" t="s">
        <v>197</v>
      </c>
      <c r="H135" s="165">
        <v>22</v>
      </c>
      <c r="I135" s="166"/>
      <c r="L135" s="162"/>
      <c r="M135" s="167"/>
      <c r="N135" s="168"/>
      <c r="O135" s="168"/>
      <c r="P135" s="168"/>
      <c r="Q135" s="168"/>
      <c r="R135" s="168"/>
      <c r="S135" s="168"/>
      <c r="T135" s="169"/>
      <c r="AT135" s="163" t="s">
        <v>128</v>
      </c>
      <c r="AU135" s="163" t="s">
        <v>83</v>
      </c>
      <c r="AV135" s="13" t="s">
        <v>83</v>
      </c>
      <c r="AW135" s="13" t="s">
        <v>30</v>
      </c>
      <c r="AX135" s="13" t="s">
        <v>81</v>
      </c>
      <c r="AY135" s="163" t="s">
        <v>117</v>
      </c>
    </row>
    <row r="136" spans="1:65" s="2" customFormat="1" ht="24.15" customHeight="1" x14ac:dyDescent="0.2">
      <c r="A136" s="32"/>
      <c r="B136" s="143"/>
      <c r="C136" s="144" t="s">
        <v>140</v>
      </c>
      <c r="D136" s="144" t="s">
        <v>120</v>
      </c>
      <c r="E136" s="145" t="s">
        <v>198</v>
      </c>
      <c r="F136" s="146" t="s">
        <v>199</v>
      </c>
      <c r="G136" s="147" t="s">
        <v>184</v>
      </c>
      <c r="H136" s="148">
        <v>104</v>
      </c>
      <c r="I136" s="149"/>
      <c r="J136" s="150">
        <f>ROUND(I136*H136,2)</f>
        <v>0</v>
      </c>
      <c r="K136" s="146" t="s">
        <v>124</v>
      </c>
      <c r="L136" s="33"/>
      <c r="M136" s="151" t="s">
        <v>1</v>
      </c>
      <c r="N136" s="152" t="s">
        <v>38</v>
      </c>
      <c r="O136" s="58"/>
      <c r="P136" s="153">
        <f>O136*H136</f>
        <v>0</v>
      </c>
      <c r="Q136" s="153">
        <v>0</v>
      </c>
      <c r="R136" s="153">
        <f>Q136*H136</f>
        <v>0</v>
      </c>
      <c r="S136" s="153">
        <v>0.32500000000000001</v>
      </c>
      <c r="T136" s="154">
        <f>S136*H136</f>
        <v>33.800000000000004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5" t="s">
        <v>140</v>
      </c>
      <c r="AT136" s="155" t="s">
        <v>120</v>
      </c>
      <c r="AU136" s="155" t="s">
        <v>83</v>
      </c>
      <c r="AY136" s="17" t="s">
        <v>117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7" t="s">
        <v>81</v>
      </c>
      <c r="BK136" s="156">
        <f>ROUND(I136*H136,2)</f>
        <v>0</v>
      </c>
      <c r="BL136" s="17" t="s">
        <v>140</v>
      </c>
      <c r="BM136" s="155" t="s">
        <v>200</v>
      </c>
    </row>
    <row r="137" spans="1:65" s="2" customFormat="1" ht="36" x14ac:dyDescent="0.2">
      <c r="A137" s="32"/>
      <c r="B137" s="33"/>
      <c r="C137" s="32"/>
      <c r="D137" s="157" t="s">
        <v>127</v>
      </c>
      <c r="E137" s="32"/>
      <c r="F137" s="158" t="s">
        <v>201</v>
      </c>
      <c r="G137" s="32"/>
      <c r="H137" s="32"/>
      <c r="I137" s="159"/>
      <c r="J137" s="32"/>
      <c r="K137" s="32"/>
      <c r="L137" s="33"/>
      <c r="M137" s="160"/>
      <c r="N137" s="161"/>
      <c r="O137" s="58"/>
      <c r="P137" s="58"/>
      <c r="Q137" s="58"/>
      <c r="R137" s="58"/>
      <c r="S137" s="58"/>
      <c r="T137" s="59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127</v>
      </c>
      <c r="AU137" s="17" t="s">
        <v>83</v>
      </c>
    </row>
    <row r="138" spans="1:65" s="13" customFormat="1" ht="10" x14ac:dyDescent="0.2">
      <c r="B138" s="162"/>
      <c r="D138" s="157" t="s">
        <v>128</v>
      </c>
      <c r="E138" s="163" t="s">
        <v>1</v>
      </c>
      <c r="F138" s="164" t="s">
        <v>202</v>
      </c>
      <c r="H138" s="165">
        <v>104</v>
      </c>
      <c r="I138" s="166"/>
      <c r="L138" s="162"/>
      <c r="M138" s="167"/>
      <c r="N138" s="168"/>
      <c r="O138" s="168"/>
      <c r="P138" s="168"/>
      <c r="Q138" s="168"/>
      <c r="R138" s="168"/>
      <c r="S138" s="168"/>
      <c r="T138" s="169"/>
      <c r="AT138" s="163" t="s">
        <v>128</v>
      </c>
      <c r="AU138" s="163" t="s">
        <v>83</v>
      </c>
      <c r="AV138" s="13" t="s">
        <v>83</v>
      </c>
      <c r="AW138" s="13" t="s">
        <v>30</v>
      </c>
      <c r="AX138" s="13" t="s">
        <v>81</v>
      </c>
      <c r="AY138" s="163" t="s">
        <v>117</v>
      </c>
    </row>
    <row r="139" spans="1:65" s="2" customFormat="1" ht="24.15" customHeight="1" x14ac:dyDescent="0.2">
      <c r="A139" s="32"/>
      <c r="B139" s="143"/>
      <c r="C139" s="144" t="s">
        <v>116</v>
      </c>
      <c r="D139" s="144" t="s">
        <v>120</v>
      </c>
      <c r="E139" s="145" t="s">
        <v>203</v>
      </c>
      <c r="F139" s="146" t="s">
        <v>204</v>
      </c>
      <c r="G139" s="147" t="s">
        <v>184</v>
      </c>
      <c r="H139" s="148">
        <v>104</v>
      </c>
      <c r="I139" s="149"/>
      <c r="J139" s="150">
        <f>ROUND(I139*H139,2)</f>
        <v>0</v>
      </c>
      <c r="K139" s="146" t="s">
        <v>124</v>
      </c>
      <c r="L139" s="33"/>
      <c r="M139" s="151" t="s">
        <v>1</v>
      </c>
      <c r="N139" s="152" t="s">
        <v>38</v>
      </c>
      <c r="O139" s="58"/>
      <c r="P139" s="153">
        <f>O139*H139</f>
        <v>0</v>
      </c>
      <c r="Q139" s="153">
        <v>0</v>
      </c>
      <c r="R139" s="153">
        <f>Q139*H139</f>
        <v>0</v>
      </c>
      <c r="S139" s="153">
        <v>9.8000000000000004E-2</v>
      </c>
      <c r="T139" s="154">
        <f>S139*H139</f>
        <v>10.192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5" t="s">
        <v>140</v>
      </c>
      <c r="AT139" s="155" t="s">
        <v>120</v>
      </c>
      <c r="AU139" s="155" t="s">
        <v>83</v>
      </c>
      <c r="AY139" s="17" t="s">
        <v>117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7" t="s">
        <v>81</v>
      </c>
      <c r="BK139" s="156">
        <f>ROUND(I139*H139,2)</f>
        <v>0</v>
      </c>
      <c r="BL139" s="17" t="s">
        <v>140</v>
      </c>
      <c r="BM139" s="155" t="s">
        <v>205</v>
      </c>
    </row>
    <row r="140" spans="1:65" s="2" customFormat="1" ht="27" x14ac:dyDescent="0.2">
      <c r="A140" s="32"/>
      <c r="B140" s="33"/>
      <c r="C140" s="32"/>
      <c r="D140" s="157" t="s">
        <v>127</v>
      </c>
      <c r="E140" s="32"/>
      <c r="F140" s="158" t="s">
        <v>206</v>
      </c>
      <c r="G140" s="32"/>
      <c r="H140" s="32"/>
      <c r="I140" s="159"/>
      <c r="J140" s="32"/>
      <c r="K140" s="32"/>
      <c r="L140" s="33"/>
      <c r="M140" s="160"/>
      <c r="N140" s="161"/>
      <c r="O140" s="58"/>
      <c r="P140" s="58"/>
      <c r="Q140" s="58"/>
      <c r="R140" s="58"/>
      <c r="S140" s="58"/>
      <c r="T140" s="59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127</v>
      </c>
      <c r="AU140" s="17" t="s">
        <v>83</v>
      </c>
    </row>
    <row r="141" spans="1:65" s="13" customFormat="1" ht="10" x14ac:dyDescent="0.2">
      <c r="B141" s="162"/>
      <c r="D141" s="157" t="s">
        <v>128</v>
      </c>
      <c r="E141" s="163" t="s">
        <v>1</v>
      </c>
      <c r="F141" s="164" t="s">
        <v>207</v>
      </c>
      <c r="H141" s="165">
        <v>104</v>
      </c>
      <c r="I141" s="166"/>
      <c r="L141" s="162"/>
      <c r="M141" s="167"/>
      <c r="N141" s="168"/>
      <c r="O141" s="168"/>
      <c r="P141" s="168"/>
      <c r="Q141" s="168"/>
      <c r="R141" s="168"/>
      <c r="S141" s="168"/>
      <c r="T141" s="169"/>
      <c r="AT141" s="163" t="s">
        <v>128</v>
      </c>
      <c r="AU141" s="163" t="s">
        <v>83</v>
      </c>
      <c r="AV141" s="13" t="s">
        <v>83</v>
      </c>
      <c r="AW141" s="13" t="s">
        <v>30</v>
      </c>
      <c r="AX141" s="13" t="s">
        <v>81</v>
      </c>
      <c r="AY141" s="163" t="s">
        <v>117</v>
      </c>
    </row>
    <row r="142" spans="1:65" s="2" customFormat="1" ht="16.5" customHeight="1" x14ac:dyDescent="0.2">
      <c r="A142" s="32"/>
      <c r="B142" s="143"/>
      <c r="C142" s="144" t="s">
        <v>152</v>
      </c>
      <c r="D142" s="144" t="s">
        <v>120</v>
      </c>
      <c r="E142" s="145" t="s">
        <v>208</v>
      </c>
      <c r="F142" s="146" t="s">
        <v>209</v>
      </c>
      <c r="G142" s="147" t="s">
        <v>210</v>
      </c>
      <c r="H142" s="148">
        <v>129.5</v>
      </c>
      <c r="I142" s="149"/>
      <c r="J142" s="150">
        <f>ROUND(I142*H142,2)</f>
        <v>0</v>
      </c>
      <c r="K142" s="146" t="s">
        <v>124</v>
      </c>
      <c r="L142" s="33"/>
      <c r="M142" s="151" t="s">
        <v>1</v>
      </c>
      <c r="N142" s="152" t="s">
        <v>38</v>
      </c>
      <c r="O142" s="58"/>
      <c r="P142" s="153">
        <f>O142*H142</f>
        <v>0</v>
      </c>
      <c r="Q142" s="153">
        <v>0</v>
      </c>
      <c r="R142" s="153">
        <f>Q142*H142</f>
        <v>0</v>
      </c>
      <c r="S142" s="153">
        <v>0.20499999999999999</v>
      </c>
      <c r="T142" s="154">
        <f>S142*H142</f>
        <v>26.547499999999999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5" t="s">
        <v>140</v>
      </c>
      <c r="AT142" s="155" t="s">
        <v>120</v>
      </c>
      <c r="AU142" s="155" t="s">
        <v>83</v>
      </c>
      <c r="AY142" s="17" t="s">
        <v>117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7" t="s">
        <v>81</v>
      </c>
      <c r="BK142" s="156">
        <f>ROUND(I142*H142,2)</f>
        <v>0</v>
      </c>
      <c r="BL142" s="17" t="s">
        <v>140</v>
      </c>
      <c r="BM142" s="155" t="s">
        <v>211</v>
      </c>
    </row>
    <row r="143" spans="1:65" s="2" customFormat="1" ht="27" x14ac:dyDescent="0.2">
      <c r="A143" s="32"/>
      <c r="B143" s="33"/>
      <c r="C143" s="32"/>
      <c r="D143" s="157" t="s">
        <v>127</v>
      </c>
      <c r="E143" s="32"/>
      <c r="F143" s="158" t="s">
        <v>212</v>
      </c>
      <c r="G143" s="32"/>
      <c r="H143" s="32"/>
      <c r="I143" s="159"/>
      <c r="J143" s="32"/>
      <c r="K143" s="32"/>
      <c r="L143" s="33"/>
      <c r="M143" s="160"/>
      <c r="N143" s="161"/>
      <c r="O143" s="58"/>
      <c r="P143" s="58"/>
      <c r="Q143" s="58"/>
      <c r="R143" s="58"/>
      <c r="S143" s="58"/>
      <c r="T143" s="59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7" t="s">
        <v>127</v>
      </c>
      <c r="AU143" s="17" t="s">
        <v>83</v>
      </c>
    </row>
    <row r="144" spans="1:65" s="13" customFormat="1" ht="20" x14ac:dyDescent="0.2">
      <c r="B144" s="162"/>
      <c r="D144" s="157" t="s">
        <v>128</v>
      </c>
      <c r="E144" s="163" t="s">
        <v>1</v>
      </c>
      <c r="F144" s="164" t="s">
        <v>213</v>
      </c>
      <c r="H144" s="165">
        <v>129.5</v>
      </c>
      <c r="I144" s="166"/>
      <c r="L144" s="162"/>
      <c r="M144" s="167"/>
      <c r="N144" s="168"/>
      <c r="O144" s="168"/>
      <c r="P144" s="168"/>
      <c r="Q144" s="168"/>
      <c r="R144" s="168"/>
      <c r="S144" s="168"/>
      <c r="T144" s="169"/>
      <c r="AT144" s="163" t="s">
        <v>128</v>
      </c>
      <c r="AU144" s="163" t="s">
        <v>83</v>
      </c>
      <c r="AV144" s="13" t="s">
        <v>83</v>
      </c>
      <c r="AW144" s="13" t="s">
        <v>30</v>
      </c>
      <c r="AX144" s="13" t="s">
        <v>81</v>
      </c>
      <c r="AY144" s="163" t="s">
        <v>117</v>
      </c>
    </row>
    <row r="145" spans="1:65" s="2" customFormat="1" ht="33" customHeight="1" x14ac:dyDescent="0.2">
      <c r="A145" s="32"/>
      <c r="B145" s="143"/>
      <c r="C145" s="144" t="s">
        <v>157</v>
      </c>
      <c r="D145" s="144" t="s">
        <v>120</v>
      </c>
      <c r="E145" s="145" t="s">
        <v>214</v>
      </c>
      <c r="F145" s="146" t="s">
        <v>215</v>
      </c>
      <c r="G145" s="147" t="s">
        <v>216</v>
      </c>
      <c r="H145" s="148">
        <v>265</v>
      </c>
      <c r="I145" s="149"/>
      <c r="J145" s="150">
        <f>ROUND(I145*H145,2)</f>
        <v>0</v>
      </c>
      <c r="K145" s="146" t="s">
        <v>124</v>
      </c>
      <c r="L145" s="33"/>
      <c r="M145" s="151" t="s">
        <v>1</v>
      </c>
      <c r="N145" s="152" t="s">
        <v>38</v>
      </c>
      <c r="O145" s="58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5" t="s">
        <v>140</v>
      </c>
      <c r="AT145" s="155" t="s">
        <v>120</v>
      </c>
      <c r="AU145" s="155" t="s">
        <v>83</v>
      </c>
      <c r="AY145" s="17" t="s">
        <v>117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7" t="s">
        <v>81</v>
      </c>
      <c r="BK145" s="156">
        <f>ROUND(I145*H145,2)</f>
        <v>0</v>
      </c>
      <c r="BL145" s="17" t="s">
        <v>140</v>
      </c>
      <c r="BM145" s="155" t="s">
        <v>217</v>
      </c>
    </row>
    <row r="146" spans="1:65" s="2" customFormat="1" ht="18" x14ac:dyDescent="0.2">
      <c r="A146" s="32"/>
      <c r="B146" s="33"/>
      <c r="C146" s="32"/>
      <c r="D146" s="157" t="s">
        <v>127</v>
      </c>
      <c r="E146" s="32"/>
      <c r="F146" s="158" t="s">
        <v>218</v>
      </c>
      <c r="G146" s="32"/>
      <c r="H146" s="32"/>
      <c r="I146" s="159"/>
      <c r="J146" s="32"/>
      <c r="K146" s="32"/>
      <c r="L146" s="33"/>
      <c r="M146" s="160"/>
      <c r="N146" s="161"/>
      <c r="O146" s="58"/>
      <c r="P146" s="58"/>
      <c r="Q146" s="58"/>
      <c r="R146" s="58"/>
      <c r="S146" s="58"/>
      <c r="T146" s="59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127</v>
      </c>
      <c r="AU146" s="17" t="s">
        <v>83</v>
      </c>
    </row>
    <row r="147" spans="1:65" s="13" customFormat="1" ht="10" x14ac:dyDescent="0.2">
      <c r="B147" s="162"/>
      <c r="D147" s="157" t="s">
        <v>128</v>
      </c>
      <c r="E147" s="163" t="s">
        <v>1</v>
      </c>
      <c r="F147" s="164" t="s">
        <v>219</v>
      </c>
      <c r="H147" s="165">
        <v>265</v>
      </c>
      <c r="I147" s="166"/>
      <c r="L147" s="162"/>
      <c r="M147" s="167"/>
      <c r="N147" s="168"/>
      <c r="O147" s="168"/>
      <c r="P147" s="168"/>
      <c r="Q147" s="168"/>
      <c r="R147" s="168"/>
      <c r="S147" s="168"/>
      <c r="T147" s="169"/>
      <c r="AT147" s="163" t="s">
        <v>128</v>
      </c>
      <c r="AU147" s="163" t="s">
        <v>83</v>
      </c>
      <c r="AV147" s="13" t="s">
        <v>83</v>
      </c>
      <c r="AW147" s="13" t="s">
        <v>30</v>
      </c>
      <c r="AX147" s="13" t="s">
        <v>81</v>
      </c>
      <c r="AY147" s="163" t="s">
        <v>117</v>
      </c>
    </row>
    <row r="148" spans="1:65" s="2" customFormat="1" ht="37.75" customHeight="1" x14ac:dyDescent="0.2">
      <c r="A148" s="32"/>
      <c r="B148" s="143"/>
      <c r="C148" s="144" t="s">
        <v>163</v>
      </c>
      <c r="D148" s="144" t="s">
        <v>120</v>
      </c>
      <c r="E148" s="145" t="s">
        <v>220</v>
      </c>
      <c r="F148" s="146" t="s">
        <v>221</v>
      </c>
      <c r="G148" s="147" t="s">
        <v>216</v>
      </c>
      <c r="H148" s="148">
        <v>163</v>
      </c>
      <c r="I148" s="149"/>
      <c r="J148" s="150">
        <f>ROUND(I148*H148,2)</f>
        <v>0</v>
      </c>
      <c r="K148" s="146" t="s">
        <v>124</v>
      </c>
      <c r="L148" s="33"/>
      <c r="M148" s="151" t="s">
        <v>1</v>
      </c>
      <c r="N148" s="152" t="s">
        <v>38</v>
      </c>
      <c r="O148" s="58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5" t="s">
        <v>140</v>
      </c>
      <c r="AT148" s="155" t="s">
        <v>120</v>
      </c>
      <c r="AU148" s="155" t="s">
        <v>83</v>
      </c>
      <c r="AY148" s="17" t="s">
        <v>117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7" t="s">
        <v>81</v>
      </c>
      <c r="BK148" s="156">
        <f>ROUND(I148*H148,2)</f>
        <v>0</v>
      </c>
      <c r="BL148" s="17" t="s">
        <v>140</v>
      </c>
      <c r="BM148" s="155" t="s">
        <v>222</v>
      </c>
    </row>
    <row r="149" spans="1:65" s="2" customFormat="1" ht="36" x14ac:dyDescent="0.2">
      <c r="A149" s="32"/>
      <c r="B149" s="33"/>
      <c r="C149" s="32"/>
      <c r="D149" s="157" t="s">
        <v>127</v>
      </c>
      <c r="E149" s="32"/>
      <c r="F149" s="158" t="s">
        <v>223</v>
      </c>
      <c r="G149" s="32"/>
      <c r="H149" s="32"/>
      <c r="I149" s="159"/>
      <c r="J149" s="32"/>
      <c r="K149" s="32"/>
      <c r="L149" s="33"/>
      <c r="M149" s="160"/>
      <c r="N149" s="161"/>
      <c r="O149" s="58"/>
      <c r="P149" s="58"/>
      <c r="Q149" s="58"/>
      <c r="R149" s="58"/>
      <c r="S149" s="58"/>
      <c r="T149" s="59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127</v>
      </c>
      <c r="AU149" s="17" t="s">
        <v>83</v>
      </c>
    </row>
    <row r="150" spans="1:65" s="13" customFormat="1" ht="10" x14ac:dyDescent="0.2">
      <c r="B150" s="162"/>
      <c r="D150" s="157" t="s">
        <v>128</v>
      </c>
      <c r="E150" s="163" t="s">
        <v>1</v>
      </c>
      <c r="F150" s="164" t="s">
        <v>224</v>
      </c>
      <c r="H150" s="165">
        <v>163</v>
      </c>
      <c r="I150" s="166"/>
      <c r="L150" s="162"/>
      <c r="M150" s="167"/>
      <c r="N150" s="168"/>
      <c r="O150" s="168"/>
      <c r="P150" s="168"/>
      <c r="Q150" s="168"/>
      <c r="R150" s="168"/>
      <c r="S150" s="168"/>
      <c r="T150" s="169"/>
      <c r="AT150" s="163" t="s">
        <v>128</v>
      </c>
      <c r="AU150" s="163" t="s">
        <v>83</v>
      </c>
      <c r="AV150" s="13" t="s">
        <v>83</v>
      </c>
      <c r="AW150" s="13" t="s">
        <v>30</v>
      </c>
      <c r="AX150" s="13" t="s">
        <v>81</v>
      </c>
      <c r="AY150" s="163" t="s">
        <v>117</v>
      </c>
    </row>
    <row r="151" spans="1:65" s="2" customFormat="1" ht="37.75" customHeight="1" x14ac:dyDescent="0.2">
      <c r="A151" s="32"/>
      <c r="B151" s="143"/>
      <c r="C151" s="144" t="s">
        <v>164</v>
      </c>
      <c r="D151" s="144" t="s">
        <v>120</v>
      </c>
      <c r="E151" s="145" t="s">
        <v>225</v>
      </c>
      <c r="F151" s="146" t="s">
        <v>226</v>
      </c>
      <c r="G151" s="147" t="s">
        <v>216</v>
      </c>
      <c r="H151" s="148">
        <v>209</v>
      </c>
      <c r="I151" s="149"/>
      <c r="J151" s="150">
        <f>ROUND(I151*H151,2)</f>
        <v>0</v>
      </c>
      <c r="K151" s="146" t="s">
        <v>124</v>
      </c>
      <c r="L151" s="33"/>
      <c r="M151" s="151" t="s">
        <v>1</v>
      </c>
      <c r="N151" s="152" t="s">
        <v>38</v>
      </c>
      <c r="O151" s="58"/>
      <c r="P151" s="153">
        <f>O151*H151</f>
        <v>0</v>
      </c>
      <c r="Q151" s="153">
        <v>0</v>
      </c>
      <c r="R151" s="153">
        <f>Q151*H151</f>
        <v>0</v>
      </c>
      <c r="S151" s="153">
        <v>0</v>
      </c>
      <c r="T151" s="154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5" t="s">
        <v>140</v>
      </c>
      <c r="AT151" s="155" t="s">
        <v>120</v>
      </c>
      <c r="AU151" s="155" t="s">
        <v>83</v>
      </c>
      <c r="AY151" s="17" t="s">
        <v>117</v>
      </c>
      <c r="BE151" s="156">
        <f>IF(N151="základní",J151,0)</f>
        <v>0</v>
      </c>
      <c r="BF151" s="156">
        <f>IF(N151="snížená",J151,0)</f>
        <v>0</v>
      </c>
      <c r="BG151" s="156">
        <f>IF(N151="zákl. přenesená",J151,0)</f>
        <v>0</v>
      </c>
      <c r="BH151" s="156">
        <f>IF(N151="sníž. přenesená",J151,0)</f>
        <v>0</v>
      </c>
      <c r="BI151" s="156">
        <f>IF(N151="nulová",J151,0)</f>
        <v>0</v>
      </c>
      <c r="BJ151" s="17" t="s">
        <v>81</v>
      </c>
      <c r="BK151" s="156">
        <f>ROUND(I151*H151,2)</f>
        <v>0</v>
      </c>
      <c r="BL151" s="17" t="s">
        <v>140</v>
      </c>
      <c r="BM151" s="155" t="s">
        <v>227</v>
      </c>
    </row>
    <row r="152" spans="1:65" s="2" customFormat="1" ht="36" x14ac:dyDescent="0.2">
      <c r="A152" s="32"/>
      <c r="B152" s="33"/>
      <c r="C152" s="32"/>
      <c r="D152" s="157" t="s">
        <v>127</v>
      </c>
      <c r="E152" s="32"/>
      <c r="F152" s="158" t="s">
        <v>228</v>
      </c>
      <c r="G152" s="32"/>
      <c r="H152" s="32"/>
      <c r="I152" s="159"/>
      <c r="J152" s="32"/>
      <c r="K152" s="32"/>
      <c r="L152" s="33"/>
      <c r="M152" s="160"/>
      <c r="N152" s="161"/>
      <c r="O152" s="58"/>
      <c r="P152" s="58"/>
      <c r="Q152" s="58"/>
      <c r="R152" s="58"/>
      <c r="S152" s="58"/>
      <c r="T152" s="59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7" t="s">
        <v>127</v>
      </c>
      <c r="AU152" s="17" t="s">
        <v>83</v>
      </c>
    </row>
    <row r="153" spans="1:65" s="14" customFormat="1" ht="10" x14ac:dyDescent="0.2">
      <c r="B153" s="173"/>
      <c r="D153" s="157" t="s">
        <v>128</v>
      </c>
      <c r="E153" s="174" t="s">
        <v>1</v>
      </c>
      <c r="F153" s="175" t="s">
        <v>229</v>
      </c>
      <c r="H153" s="174" t="s">
        <v>1</v>
      </c>
      <c r="I153" s="176"/>
      <c r="L153" s="173"/>
      <c r="M153" s="177"/>
      <c r="N153" s="178"/>
      <c r="O153" s="178"/>
      <c r="P153" s="178"/>
      <c r="Q153" s="178"/>
      <c r="R153" s="178"/>
      <c r="S153" s="178"/>
      <c r="T153" s="179"/>
      <c r="AT153" s="174" t="s">
        <v>128</v>
      </c>
      <c r="AU153" s="174" t="s">
        <v>83</v>
      </c>
      <c r="AV153" s="14" t="s">
        <v>81</v>
      </c>
      <c r="AW153" s="14" t="s">
        <v>30</v>
      </c>
      <c r="AX153" s="14" t="s">
        <v>73</v>
      </c>
      <c r="AY153" s="174" t="s">
        <v>117</v>
      </c>
    </row>
    <row r="154" spans="1:65" s="13" customFormat="1" ht="10" x14ac:dyDescent="0.2">
      <c r="B154" s="162"/>
      <c r="D154" s="157" t="s">
        <v>128</v>
      </c>
      <c r="E154" s="163" t="s">
        <v>1</v>
      </c>
      <c r="F154" s="164" t="s">
        <v>230</v>
      </c>
      <c r="H154" s="165">
        <v>265</v>
      </c>
      <c r="I154" s="166"/>
      <c r="L154" s="162"/>
      <c r="M154" s="167"/>
      <c r="N154" s="168"/>
      <c r="O154" s="168"/>
      <c r="P154" s="168"/>
      <c r="Q154" s="168"/>
      <c r="R154" s="168"/>
      <c r="S154" s="168"/>
      <c r="T154" s="169"/>
      <c r="AT154" s="163" t="s">
        <v>128</v>
      </c>
      <c r="AU154" s="163" t="s">
        <v>83</v>
      </c>
      <c r="AV154" s="13" t="s">
        <v>83</v>
      </c>
      <c r="AW154" s="13" t="s">
        <v>30</v>
      </c>
      <c r="AX154" s="13" t="s">
        <v>73</v>
      </c>
      <c r="AY154" s="163" t="s">
        <v>117</v>
      </c>
    </row>
    <row r="155" spans="1:65" s="13" customFormat="1" ht="10" x14ac:dyDescent="0.2">
      <c r="B155" s="162"/>
      <c r="D155" s="157" t="s">
        <v>128</v>
      </c>
      <c r="E155" s="163" t="s">
        <v>1</v>
      </c>
      <c r="F155" s="164" t="s">
        <v>231</v>
      </c>
      <c r="H155" s="165">
        <v>-56</v>
      </c>
      <c r="I155" s="166"/>
      <c r="L155" s="162"/>
      <c r="M155" s="167"/>
      <c r="N155" s="168"/>
      <c r="O155" s="168"/>
      <c r="P155" s="168"/>
      <c r="Q155" s="168"/>
      <c r="R155" s="168"/>
      <c r="S155" s="168"/>
      <c r="T155" s="169"/>
      <c r="AT155" s="163" t="s">
        <v>128</v>
      </c>
      <c r="AU155" s="163" t="s">
        <v>83</v>
      </c>
      <c r="AV155" s="13" t="s">
        <v>83</v>
      </c>
      <c r="AW155" s="13" t="s">
        <v>30</v>
      </c>
      <c r="AX155" s="13" t="s">
        <v>73</v>
      </c>
      <c r="AY155" s="163" t="s">
        <v>117</v>
      </c>
    </row>
    <row r="156" spans="1:65" s="15" customFormat="1" ht="10" x14ac:dyDescent="0.2">
      <c r="B156" s="180"/>
      <c r="D156" s="157" t="s">
        <v>128</v>
      </c>
      <c r="E156" s="181" t="s">
        <v>1</v>
      </c>
      <c r="F156" s="182" t="s">
        <v>232</v>
      </c>
      <c r="H156" s="183">
        <v>209</v>
      </c>
      <c r="I156" s="184"/>
      <c r="L156" s="180"/>
      <c r="M156" s="185"/>
      <c r="N156" s="186"/>
      <c r="O156" s="186"/>
      <c r="P156" s="186"/>
      <c r="Q156" s="186"/>
      <c r="R156" s="186"/>
      <c r="S156" s="186"/>
      <c r="T156" s="187"/>
      <c r="AT156" s="181" t="s">
        <v>128</v>
      </c>
      <c r="AU156" s="181" t="s">
        <v>83</v>
      </c>
      <c r="AV156" s="15" t="s">
        <v>140</v>
      </c>
      <c r="AW156" s="15" t="s">
        <v>30</v>
      </c>
      <c r="AX156" s="15" t="s">
        <v>81</v>
      </c>
      <c r="AY156" s="181" t="s">
        <v>117</v>
      </c>
    </row>
    <row r="157" spans="1:65" s="2" customFormat="1" ht="24.15" customHeight="1" x14ac:dyDescent="0.2">
      <c r="A157" s="32"/>
      <c r="B157" s="143"/>
      <c r="C157" s="144" t="s">
        <v>165</v>
      </c>
      <c r="D157" s="144" t="s">
        <v>120</v>
      </c>
      <c r="E157" s="145" t="s">
        <v>233</v>
      </c>
      <c r="F157" s="146" t="s">
        <v>234</v>
      </c>
      <c r="G157" s="147" t="s">
        <v>216</v>
      </c>
      <c r="H157" s="148">
        <v>81.5</v>
      </c>
      <c r="I157" s="149"/>
      <c r="J157" s="150">
        <f>ROUND(I157*H157,2)</f>
        <v>0</v>
      </c>
      <c r="K157" s="146" t="s">
        <v>124</v>
      </c>
      <c r="L157" s="33"/>
      <c r="M157" s="151" t="s">
        <v>1</v>
      </c>
      <c r="N157" s="152" t="s">
        <v>38</v>
      </c>
      <c r="O157" s="58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5" t="s">
        <v>140</v>
      </c>
      <c r="AT157" s="155" t="s">
        <v>120</v>
      </c>
      <c r="AU157" s="155" t="s">
        <v>83</v>
      </c>
      <c r="AY157" s="17" t="s">
        <v>117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7" t="s">
        <v>81</v>
      </c>
      <c r="BK157" s="156">
        <f>ROUND(I157*H157,2)</f>
        <v>0</v>
      </c>
      <c r="BL157" s="17" t="s">
        <v>140</v>
      </c>
      <c r="BM157" s="155" t="s">
        <v>235</v>
      </c>
    </row>
    <row r="158" spans="1:65" s="2" customFormat="1" ht="27" x14ac:dyDescent="0.2">
      <c r="A158" s="32"/>
      <c r="B158" s="33"/>
      <c r="C158" s="32"/>
      <c r="D158" s="157" t="s">
        <v>127</v>
      </c>
      <c r="E158" s="32"/>
      <c r="F158" s="158" t="s">
        <v>236</v>
      </c>
      <c r="G158" s="32"/>
      <c r="H158" s="32"/>
      <c r="I158" s="159"/>
      <c r="J158" s="32"/>
      <c r="K158" s="32"/>
      <c r="L158" s="33"/>
      <c r="M158" s="160"/>
      <c r="N158" s="161"/>
      <c r="O158" s="58"/>
      <c r="P158" s="58"/>
      <c r="Q158" s="58"/>
      <c r="R158" s="58"/>
      <c r="S158" s="58"/>
      <c r="T158" s="59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127</v>
      </c>
      <c r="AU158" s="17" t="s">
        <v>83</v>
      </c>
    </row>
    <row r="159" spans="1:65" s="13" customFormat="1" ht="10" x14ac:dyDescent="0.2">
      <c r="B159" s="162"/>
      <c r="D159" s="157" t="s">
        <v>128</v>
      </c>
      <c r="E159" s="163" t="s">
        <v>1</v>
      </c>
      <c r="F159" s="164" t="s">
        <v>237</v>
      </c>
      <c r="H159" s="165">
        <v>81.5</v>
      </c>
      <c r="I159" s="166"/>
      <c r="L159" s="162"/>
      <c r="M159" s="167"/>
      <c r="N159" s="168"/>
      <c r="O159" s="168"/>
      <c r="P159" s="168"/>
      <c r="Q159" s="168"/>
      <c r="R159" s="168"/>
      <c r="S159" s="168"/>
      <c r="T159" s="169"/>
      <c r="AT159" s="163" t="s">
        <v>128</v>
      </c>
      <c r="AU159" s="163" t="s">
        <v>83</v>
      </c>
      <c r="AV159" s="13" t="s">
        <v>83</v>
      </c>
      <c r="AW159" s="13" t="s">
        <v>30</v>
      </c>
      <c r="AX159" s="13" t="s">
        <v>81</v>
      </c>
      <c r="AY159" s="163" t="s">
        <v>117</v>
      </c>
    </row>
    <row r="160" spans="1:65" s="2" customFormat="1" ht="33" customHeight="1" x14ac:dyDescent="0.2">
      <c r="A160" s="32"/>
      <c r="B160" s="143"/>
      <c r="C160" s="144" t="s">
        <v>238</v>
      </c>
      <c r="D160" s="144" t="s">
        <v>120</v>
      </c>
      <c r="E160" s="145" t="s">
        <v>239</v>
      </c>
      <c r="F160" s="146" t="s">
        <v>240</v>
      </c>
      <c r="G160" s="147" t="s">
        <v>241</v>
      </c>
      <c r="H160" s="148">
        <v>376.2</v>
      </c>
      <c r="I160" s="149"/>
      <c r="J160" s="150">
        <f>ROUND(I160*H160,2)</f>
        <v>0</v>
      </c>
      <c r="K160" s="146" t="s">
        <v>124</v>
      </c>
      <c r="L160" s="33"/>
      <c r="M160" s="151" t="s">
        <v>1</v>
      </c>
      <c r="N160" s="152" t="s">
        <v>38</v>
      </c>
      <c r="O160" s="58"/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5" t="s">
        <v>140</v>
      </c>
      <c r="AT160" s="155" t="s">
        <v>120</v>
      </c>
      <c r="AU160" s="155" t="s">
        <v>83</v>
      </c>
      <c r="AY160" s="17" t="s">
        <v>117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7" t="s">
        <v>81</v>
      </c>
      <c r="BK160" s="156">
        <f>ROUND(I160*H160,2)</f>
        <v>0</v>
      </c>
      <c r="BL160" s="17" t="s">
        <v>140</v>
      </c>
      <c r="BM160" s="155" t="s">
        <v>242</v>
      </c>
    </row>
    <row r="161" spans="1:65" s="2" customFormat="1" ht="27" x14ac:dyDescent="0.2">
      <c r="A161" s="32"/>
      <c r="B161" s="33"/>
      <c r="C161" s="32"/>
      <c r="D161" s="157" t="s">
        <v>127</v>
      </c>
      <c r="E161" s="32"/>
      <c r="F161" s="158" t="s">
        <v>243</v>
      </c>
      <c r="G161" s="32"/>
      <c r="H161" s="32"/>
      <c r="I161" s="159"/>
      <c r="J161" s="32"/>
      <c r="K161" s="32"/>
      <c r="L161" s="33"/>
      <c r="M161" s="160"/>
      <c r="N161" s="161"/>
      <c r="O161" s="58"/>
      <c r="P161" s="58"/>
      <c r="Q161" s="58"/>
      <c r="R161" s="58"/>
      <c r="S161" s="58"/>
      <c r="T161" s="59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7" t="s">
        <v>127</v>
      </c>
      <c r="AU161" s="17" t="s">
        <v>83</v>
      </c>
    </row>
    <row r="162" spans="1:65" s="13" customFormat="1" ht="10" x14ac:dyDescent="0.2">
      <c r="B162" s="162"/>
      <c r="D162" s="157" t="s">
        <v>128</v>
      </c>
      <c r="F162" s="164" t="s">
        <v>244</v>
      </c>
      <c r="H162" s="165">
        <v>376.2</v>
      </c>
      <c r="I162" s="166"/>
      <c r="L162" s="162"/>
      <c r="M162" s="167"/>
      <c r="N162" s="168"/>
      <c r="O162" s="168"/>
      <c r="P162" s="168"/>
      <c r="Q162" s="168"/>
      <c r="R162" s="168"/>
      <c r="S162" s="168"/>
      <c r="T162" s="169"/>
      <c r="AT162" s="163" t="s">
        <v>128</v>
      </c>
      <c r="AU162" s="163" t="s">
        <v>83</v>
      </c>
      <c r="AV162" s="13" t="s">
        <v>83</v>
      </c>
      <c r="AW162" s="13" t="s">
        <v>3</v>
      </c>
      <c r="AX162" s="13" t="s">
        <v>81</v>
      </c>
      <c r="AY162" s="163" t="s">
        <v>117</v>
      </c>
    </row>
    <row r="163" spans="1:65" s="2" customFormat="1" ht="16.5" customHeight="1" x14ac:dyDescent="0.2">
      <c r="A163" s="32"/>
      <c r="B163" s="143"/>
      <c r="C163" s="144" t="s">
        <v>245</v>
      </c>
      <c r="D163" s="144" t="s">
        <v>120</v>
      </c>
      <c r="E163" s="145" t="s">
        <v>246</v>
      </c>
      <c r="F163" s="146" t="s">
        <v>247</v>
      </c>
      <c r="G163" s="147" t="s">
        <v>216</v>
      </c>
      <c r="H163" s="148">
        <v>209</v>
      </c>
      <c r="I163" s="149"/>
      <c r="J163" s="150">
        <f>ROUND(I163*H163,2)</f>
        <v>0</v>
      </c>
      <c r="K163" s="146" t="s">
        <v>124</v>
      </c>
      <c r="L163" s="33"/>
      <c r="M163" s="151" t="s">
        <v>1</v>
      </c>
      <c r="N163" s="152" t="s">
        <v>38</v>
      </c>
      <c r="O163" s="58"/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5" t="s">
        <v>140</v>
      </c>
      <c r="AT163" s="155" t="s">
        <v>120</v>
      </c>
      <c r="AU163" s="155" t="s">
        <v>83</v>
      </c>
      <c r="AY163" s="17" t="s">
        <v>117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7" t="s">
        <v>81</v>
      </c>
      <c r="BK163" s="156">
        <f>ROUND(I163*H163,2)</f>
        <v>0</v>
      </c>
      <c r="BL163" s="17" t="s">
        <v>140</v>
      </c>
      <c r="BM163" s="155" t="s">
        <v>248</v>
      </c>
    </row>
    <row r="164" spans="1:65" s="2" customFormat="1" ht="18" x14ac:dyDescent="0.2">
      <c r="A164" s="32"/>
      <c r="B164" s="33"/>
      <c r="C164" s="32"/>
      <c r="D164" s="157" t="s">
        <v>127</v>
      </c>
      <c r="E164" s="32"/>
      <c r="F164" s="158" t="s">
        <v>249</v>
      </c>
      <c r="G164" s="32"/>
      <c r="H164" s="32"/>
      <c r="I164" s="159"/>
      <c r="J164" s="32"/>
      <c r="K164" s="32"/>
      <c r="L164" s="33"/>
      <c r="M164" s="160"/>
      <c r="N164" s="161"/>
      <c r="O164" s="58"/>
      <c r="P164" s="58"/>
      <c r="Q164" s="58"/>
      <c r="R164" s="58"/>
      <c r="S164" s="58"/>
      <c r="T164" s="59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7" t="s">
        <v>127</v>
      </c>
      <c r="AU164" s="17" t="s">
        <v>83</v>
      </c>
    </row>
    <row r="165" spans="1:65" s="2" customFormat="1" ht="24.15" customHeight="1" x14ac:dyDescent="0.2">
      <c r="A165" s="32"/>
      <c r="B165" s="143"/>
      <c r="C165" s="144" t="s">
        <v>250</v>
      </c>
      <c r="D165" s="144" t="s">
        <v>120</v>
      </c>
      <c r="E165" s="145" t="s">
        <v>251</v>
      </c>
      <c r="F165" s="146" t="s">
        <v>252</v>
      </c>
      <c r="G165" s="147" t="s">
        <v>216</v>
      </c>
      <c r="H165" s="148">
        <v>56</v>
      </c>
      <c r="I165" s="149"/>
      <c r="J165" s="150">
        <f>ROUND(I165*H165,2)</f>
        <v>0</v>
      </c>
      <c r="K165" s="146" t="s">
        <v>124</v>
      </c>
      <c r="L165" s="33"/>
      <c r="M165" s="151" t="s">
        <v>1</v>
      </c>
      <c r="N165" s="152" t="s">
        <v>38</v>
      </c>
      <c r="O165" s="58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5" t="s">
        <v>140</v>
      </c>
      <c r="AT165" s="155" t="s">
        <v>120</v>
      </c>
      <c r="AU165" s="155" t="s">
        <v>83</v>
      </c>
      <c r="AY165" s="17" t="s">
        <v>117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7" t="s">
        <v>81</v>
      </c>
      <c r="BK165" s="156">
        <f>ROUND(I165*H165,2)</f>
        <v>0</v>
      </c>
      <c r="BL165" s="17" t="s">
        <v>140</v>
      </c>
      <c r="BM165" s="155" t="s">
        <v>253</v>
      </c>
    </row>
    <row r="166" spans="1:65" s="2" customFormat="1" ht="27" x14ac:dyDescent="0.2">
      <c r="A166" s="32"/>
      <c r="B166" s="33"/>
      <c r="C166" s="32"/>
      <c r="D166" s="157" t="s">
        <v>127</v>
      </c>
      <c r="E166" s="32"/>
      <c r="F166" s="158" t="s">
        <v>254</v>
      </c>
      <c r="G166" s="32"/>
      <c r="H166" s="32"/>
      <c r="I166" s="159"/>
      <c r="J166" s="32"/>
      <c r="K166" s="32"/>
      <c r="L166" s="33"/>
      <c r="M166" s="160"/>
      <c r="N166" s="161"/>
      <c r="O166" s="58"/>
      <c r="P166" s="58"/>
      <c r="Q166" s="58"/>
      <c r="R166" s="58"/>
      <c r="S166" s="58"/>
      <c r="T166" s="59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127</v>
      </c>
      <c r="AU166" s="17" t="s">
        <v>83</v>
      </c>
    </row>
    <row r="167" spans="1:65" s="13" customFormat="1" ht="10" x14ac:dyDescent="0.2">
      <c r="B167" s="162"/>
      <c r="D167" s="157" t="s">
        <v>128</v>
      </c>
      <c r="E167" s="163" t="s">
        <v>1</v>
      </c>
      <c r="F167" s="164" t="s">
        <v>255</v>
      </c>
      <c r="H167" s="165">
        <v>56</v>
      </c>
      <c r="I167" s="166"/>
      <c r="L167" s="162"/>
      <c r="M167" s="167"/>
      <c r="N167" s="168"/>
      <c r="O167" s="168"/>
      <c r="P167" s="168"/>
      <c r="Q167" s="168"/>
      <c r="R167" s="168"/>
      <c r="S167" s="168"/>
      <c r="T167" s="169"/>
      <c r="AT167" s="163" t="s">
        <v>128</v>
      </c>
      <c r="AU167" s="163" t="s">
        <v>83</v>
      </c>
      <c r="AV167" s="13" t="s">
        <v>83</v>
      </c>
      <c r="AW167" s="13" t="s">
        <v>30</v>
      </c>
      <c r="AX167" s="13" t="s">
        <v>81</v>
      </c>
      <c r="AY167" s="163" t="s">
        <v>117</v>
      </c>
    </row>
    <row r="168" spans="1:65" s="2" customFormat="1" ht="33" customHeight="1" x14ac:dyDescent="0.2">
      <c r="A168" s="32"/>
      <c r="B168" s="143"/>
      <c r="C168" s="144" t="s">
        <v>256</v>
      </c>
      <c r="D168" s="144" t="s">
        <v>120</v>
      </c>
      <c r="E168" s="145" t="s">
        <v>257</v>
      </c>
      <c r="F168" s="146" t="s">
        <v>258</v>
      </c>
      <c r="G168" s="147" t="s">
        <v>184</v>
      </c>
      <c r="H168" s="148">
        <v>815</v>
      </c>
      <c r="I168" s="149"/>
      <c r="J168" s="150">
        <f>ROUND(I168*H168,2)</f>
        <v>0</v>
      </c>
      <c r="K168" s="146" t="s">
        <v>124</v>
      </c>
      <c r="L168" s="33"/>
      <c r="M168" s="151" t="s">
        <v>1</v>
      </c>
      <c r="N168" s="152" t="s">
        <v>38</v>
      </c>
      <c r="O168" s="58"/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5" t="s">
        <v>140</v>
      </c>
      <c r="AT168" s="155" t="s">
        <v>120</v>
      </c>
      <c r="AU168" s="155" t="s">
        <v>83</v>
      </c>
      <c r="AY168" s="17" t="s">
        <v>117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7" t="s">
        <v>81</v>
      </c>
      <c r="BK168" s="156">
        <f>ROUND(I168*H168,2)</f>
        <v>0</v>
      </c>
      <c r="BL168" s="17" t="s">
        <v>140</v>
      </c>
      <c r="BM168" s="155" t="s">
        <v>259</v>
      </c>
    </row>
    <row r="169" spans="1:65" s="2" customFormat="1" ht="18" x14ac:dyDescent="0.2">
      <c r="A169" s="32"/>
      <c r="B169" s="33"/>
      <c r="C169" s="32"/>
      <c r="D169" s="157" t="s">
        <v>127</v>
      </c>
      <c r="E169" s="32"/>
      <c r="F169" s="158" t="s">
        <v>260</v>
      </c>
      <c r="G169" s="32"/>
      <c r="H169" s="32"/>
      <c r="I169" s="159"/>
      <c r="J169" s="32"/>
      <c r="K169" s="32"/>
      <c r="L169" s="33"/>
      <c r="M169" s="160"/>
      <c r="N169" s="161"/>
      <c r="O169" s="58"/>
      <c r="P169" s="58"/>
      <c r="Q169" s="58"/>
      <c r="R169" s="58"/>
      <c r="S169" s="58"/>
      <c r="T169" s="59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7" t="s">
        <v>127</v>
      </c>
      <c r="AU169" s="17" t="s">
        <v>83</v>
      </c>
    </row>
    <row r="170" spans="1:65" s="13" customFormat="1" ht="10" x14ac:dyDescent="0.2">
      <c r="B170" s="162"/>
      <c r="D170" s="157" t="s">
        <v>128</v>
      </c>
      <c r="E170" s="163" t="s">
        <v>1</v>
      </c>
      <c r="F170" s="164" t="s">
        <v>261</v>
      </c>
      <c r="H170" s="165">
        <v>815</v>
      </c>
      <c r="I170" s="166"/>
      <c r="L170" s="162"/>
      <c r="M170" s="167"/>
      <c r="N170" s="168"/>
      <c r="O170" s="168"/>
      <c r="P170" s="168"/>
      <c r="Q170" s="168"/>
      <c r="R170" s="168"/>
      <c r="S170" s="168"/>
      <c r="T170" s="169"/>
      <c r="AT170" s="163" t="s">
        <v>128</v>
      </c>
      <c r="AU170" s="163" t="s">
        <v>83</v>
      </c>
      <c r="AV170" s="13" t="s">
        <v>83</v>
      </c>
      <c r="AW170" s="13" t="s">
        <v>30</v>
      </c>
      <c r="AX170" s="13" t="s">
        <v>81</v>
      </c>
      <c r="AY170" s="163" t="s">
        <v>117</v>
      </c>
    </row>
    <row r="171" spans="1:65" s="2" customFormat="1" ht="24.15" customHeight="1" x14ac:dyDescent="0.2">
      <c r="A171" s="32"/>
      <c r="B171" s="143"/>
      <c r="C171" s="144" t="s">
        <v>8</v>
      </c>
      <c r="D171" s="144" t="s">
        <v>120</v>
      </c>
      <c r="E171" s="145" t="s">
        <v>262</v>
      </c>
      <c r="F171" s="146" t="s">
        <v>263</v>
      </c>
      <c r="G171" s="147" t="s">
        <v>184</v>
      </c>
      <c r="H171" s="148">
        <v>815</v>
      </c>
      <c r="I171" s="149"/>
      <c r="J171" s="150">
        <f>ROUND(I171*H171,2)</f>
        <v>0</v>
      </c>
      <c r="K171" s="146" t="s">
        <v>124</v>
      </c>
      <c r="L171" s="33"/>
      <c r="M171" s="151" t="s">
        <v>1</v>
      </c>
      <c r="N171" s="152" t="s">
        <v>38</v>
      </c>
      <c r="O171" s="58"/>
      <c r="P171" s="153">
        <f>O171*H171</f>
        <v>0</v>
      </c>
      <c r="Q171" s="153">
        <v>0</v>
      </c>
      <c r="R171" s="153">
        <f>Q171*H171</f>
        <v>0</v>
      </c>
      <c r="S171" s="153">
        <v>0</v>
      </c>
      <c r="T171" s="154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5" t="s">
        <v>140</v>
      </c>
      <c r="AT171" s="155" t="s">
        <v>120</v>
      </c>
      <c r="AU171" s="155" t="s">
        <v>83</v>
      </c>
      <c r="AY171" s="17" t="s">
        <v>117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7" t="s">
        <v>81</v>
      </c>
      <c r="BK171" s="156">
        <f>ROUND(I171*H171,2)</f>
        <v>0</v>
      </c>
      <c r="BL171" s="17" t="s">
        <v>140</v>
      </c>
      <c r="BM171" s="155" t="s">
        <v>264</v>
      </c>
    </row>
    <row r="172" spans="1:65" s="2" customFormat="1" ht="18" x14ac:dyDescent="0.2">
      <c r="A172" s="32"/>
      <c r="B172" s="33"/>
      <c r="C172" s="32"/>
      <c r="D172" s="157" t="s">
        <v>127</v>
      </c>
      <c r="E172" s="32"/>
      <c r="F172" s="158" t="s">
        <v>265</v>
      </c>
      <c r="G172" s="32"/>
      <c r="H172" s="32"/>
      <c r="I172" s="159"/>
      <c r="J172" s="32"/>
      <c r="K172" s="32"/>
      <c r="L172" s="33"/>
      <c r="M172" s="160"/>
      <c r="N172" s="161"/>
      <c r="O172" s="58"/>
      <c r="P172" s="58"/>
      <c r="Q172" s="58"/>
      <c r="R172" s="58"/>
      <c r="S172" s="58"/>
      <c r="T172" s="59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7" t="s">
        <v>127</v>
      </c>
      <c r="AU172" s="17" t="s">
        <v>83</v>
      </c>
    </row>
    <row r="173" spans="1:65" s="13" customFormat="1" ht="10" x14ac:dyDescent="0.2">
      <c r="B173" s="162"/>
      <c r="D173" s="157" t="s">
        <v>128</v>
      </c>
      <c r="E173" s="163" t="s">
        <v>1</v>
      </c>
      <c r="F173" s="164" t="s">
        <v>266</v>
      </c>
      <c r="H173" s="165">
        <v>815</v>
      </c>
      <c r="I173" s="166"/>
      <c r="L173" s="162"/>
      <c r="M173" s="167"/>
      <c r="N173" s="168"/>
      <c r="O173" s="168"/>
      <c r="P173" s="168"/>
      <c r="Q173" s="168"/>
      <c r="R173" s="168"/>
      <c r="S173" s="168"/>
      <c r="T173" s="169"/>
      <c r="AT173" s="163" t="s">
        <v>128</v>
      </c>
      <c r="AU173" s="163" t="s">
        <v>83</v>
      </c>
      <c r="AV173" s="13" t="s">
        <v>83</v>
      </c>
      <c r="AW173" s="13" t="s">
        <v>30</v>
      </c>
      <c r="AX173" s="13" t="s">
        <v>81</v>
      </c>
      <c r="AY173" s="163" t="s">
        <v>117</v>
      </c>
    </row>
    <row r="174" spans="1:65" s="2" customFormat="1" ht="16.5" customHeight="1" x14ac:dyDescent="0.2">
      <c r="A174" s="32"/>
      <c r="B174" s="143"/>
      <c r="C174" s="188" t="s">
        <v>267</v>
      </c>
      <c r="D174" s="188" t="s">
        <v>268</v>
      </c>
      <c r="E174" s="189" t="s">
        <v>269</v>
      </c>
      <c r="F174" s="190" t="s">
        <v>270</v>
      </c>
      <c r="G174" s="191" t="s">
        <v>271</v>
      </c>
      <c r="H174" s="192">
        <v>16.3</v>
      </c>
      <c r="I174" s="193"/>
      <c r="J174" s="194">
        <f>ROUND(I174*H174,2)</f>
        <v>0</v>
      </c>
      <c r="K174" s="190" t="s">
        <v>124</v>
      </c>
      <c r="L174" s="195"/>
      <c r="M174" s="196" t="s">
        <v>1</v>
      </c>
      <c r="N174" s="197" t="s">
        <v>38</v>
      </c>
      <c r="O174" s="58"/>
      <c r="P174" s="153">
        <f>O174*H174</f>
        <v>0</v>
      </c>
      <c r="Q174" s="153">
        <v>1E-3</v>
      </c>
      <c r="R174" s="153">
        <f>Q174*H174</f>
        <v>1.6300000000000002E-2</v>
      </c>
      <c r="S174" s="153">
        <v>0</v>
      </c>
      <c r="T174" s="154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5" t="s">
        <v>163</v>
      </c>
      <c r="AT174" s="155" t="s">
        <v>268</v>
      </c>
      <c r="AU174" s="155" t="s">
        <v>83</v>
      </c>
      <c r="AY174" s="17" t="s">
        <v>117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7" t="s">
        <v>81</v>
      </c>
      <c r="BK174" s="156">
        <f>ROUND(I174*H174,2)</f>
        <v>0</v>
      </c>
      <c r="BL174" s="17" t="s">
        <v>140</v>
      </c>
      <c r="BM174" s="155" t="s">
        <v>272</v>
      </c>
    </row>
    <row r="175" spans="1:65" s="2" customFormat="1" ht="10" x14ac:dyDescent="0.2">
      <c r="A175" s="32"/>
      <c r="B175" s="33"/>
      <c r="C175" s="32"/>
      <c r="D175" s="157" t="s">
        <v>127</v>
      </c>
      <c r="E175" s="32"/>
      <c r="F175" s="158" t="s">
        <v>270</v>
      </c>
      <c r="G175" s="32"/>
      <c r="H175" s="32"/>
      <c r="I175" s="159"/>
      <c r="J175" s="32"/>
      <c r="K175" s="32"/>
      <c r="L175" s="33"/>
      <c r="M175" s="160"/>
      <c r="N175" s="161"/>
      <c r="O175" s="58"/>
      <c r="P175" s="58"/>
      <c r="Q175" s="58"/>
      <c r="R175" s="58"/>
      <c r="S175" s="58"/>
      <c r="T175" s="59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7" t="s">
        <v>127</v>
      </c>
      <c r="AU175" s="17" t="s">
        <v>83</v>
      </c>
    </row>
    <row r="176" spans="1:65" s="13" customFormat="1" ht="10" x14ac:dyDescent="0.2">
      <c r="B176" s="162"/>
      <c r="D176" s="157" t="s">
        <v>128</v>
      </c>
      <c r="F176" s="164" t="s">
        <v>273</v>
      </c>
      <c r="H176" s="165">
        <v>16.3</v>
      </c>
      <c r="I176" s="166"/>
      <c r="L176" s="162"/>
      <c r="M176" s="167"/>
      <c r="N176" s="168"/>
      <c r="O176" s="168"/>
      <c r="P176" s="168"/>
      <c r="Q176" s="168"/>
      <c r="R176" s="168"/>
      <c r="S176" s="168"/>
      <c r="T176" s="169"/>
      <c r="AT176" s="163" t="s">
        <v>128</v>
      </c>
      <c r="AU176" s="163" t="s">
        <v>83</v>
      </c>
      <c r="AV176" s="13" t="s">
        <v>83</v>
      </c>
      <c r="AW176" s="13" t="s">
        <v>3</v>
      </c>
      <c r="AX176" s="13" t="s">
        <v>81</v>
      </c>
      <c r="AY176" s="163" t="s">
        <v>117</v>
      </c>
    </row>
    <row r="177" spans="1:65" s="2" customFormat="1" ht="24.15" customHeight="1" x14ac:dyDescent="0.2">
      <c r="A177" s="32"/>
      <c r="B177" s="143"/>
      <c r="C177" s="144" t="s">
        <v>274</v>
      </c>
      <c r="D177" s="144" t="s">
        <v>120</v>
      </c>
      <c r="E177" s="145" t="s">
        <v>275</v>
      </c>
      <c r="F177" s="146" t="s">
        <v>276</v>
      </c>
      <c r="G177" s="147" t="s">
        <v>184</v>
      </c>
      <c r="H177" s="148">
        <v>1172</v>
      </c>
      <c r="I177" s="149"/>
      <c r="J177" s="150">
        <f>ROUND(I177*H177,2)</f>
        <v>0</v>
      </c>
      <c r="K177" s="146" t="s">
        <v>124</v>
      </c>
      <c r="L177" s="33"/>
      <c r="M177" s="151" t="s">
        <v>1</v>
      </c>
      <c r="N177" s="152" t="s">
        <v>38</v>
      </c>
      <c r="O177" s="58"/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5" t="s">
        <v>140</v>
      </c>
      <c r="AT177" s="155" t="s">
        <v>120</v>
      </c>
      <c r="AU177" s="155" t="s">
        <v>83</v>
      </c>
      <c r="AY177" s="17" t="s">
        <v>117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7" t="s">
        <v>81</v>
      </c>
      <c r="BK177" s="156">
        <f>ROUND(I177*H177,2)</f>
        <v>0</v>
      </c>
      <c r="BL177" s="17" t="s">
        <v>140</v>
      </c>
      <c r="BM177" s="155" t="s">
        <v>277</v>
      </c>
    </row>
    <row r="178" spans="1:65" s="2" customFormat="1" ht="18" x14ac:dyDescent="0.2">
      <c r="A178" s="32"/>
      <c r="B178" s="33"/>
      <c r="C178" s="32"/>
      <c r="D178" s="157" t="s">
        <v>127</v>
      </c>
      <c r="E178" s="32"/>
      <c r="F178" s="158" t="s">
        <v>278</v>
      </c>
      <c r="G178" s="32"/>
      <c r="H178" s="32"/>
      <c r="I178" s="159"/>
      <c r="J178" s="32"/>
      <c r="K178" s="32"/>
      <c r="L178" s="33"/>
      <c r="M178" s="160"/>
      <c r="N178" s="161"/>
      <c r="O178" s="58"/>
      <c r="P178" s="58"/>
      <c r="Q178" s="58"/>
      <c r="R178" s="58"/>
      <c r="S178" s="58"/>
      <c r="T178" s="59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127</v>
      </c>
      <c r="AU178" s="17" t="s">
        <v>83</v>
      </c>
    </row>
    <row r="179" spans="1:65" s="13" customFormat="1" ht="20" x14ac:dyDescent="0.2">
      <c r="B179" s="162"/>
      <c r="D179" s="157" t="s">
        <v>128</v>
      </c>
      <c r="E179" s="163" t="s">
        <v>1</v>
      </c>
      <c r="F179" s="164" t="s">
        <v>279</v>
      </c>
      <c r="H179" s="165">
        <v>1172</v>
      </c>
      <c r="I179" s="166"/>
      <c r="L179" s="162"/>
      <c r="M179" s="167"/>
      <c r="N179" s="168"/>
      <c r="O179" s="168"/>
      <c r="P179" s="168"/>
      <c r="Q179" s="168"/>
      <c r="R179" s="168"/>
      <c r="S179" s="168"/>
      <c r="T179" s="169"/>
      <c r="AT179" s="163" t="s">
        <v>128</v>
      </c>
      <c r="AU179" s="163" t="s">
        <v>83</v>
      </c>
      <c r="AV179" s="13" t="s">
        <v>83</v>
      </c>
      <c r="AW179" s="13" t="s">
        <v>30</v>
      </c>
      <c r="AX179" s="13" t="s">
        <v>81</v>
      </c>
      <c r="AY179" s="163" t="s">
        <v>117</v>
      </c>
    </row>
    <row r="180" spans="1:65" s="2" customFormat="1" ht="24.15" customHeight="1" x14ac:dyDescent="0.2">
      <c r="A180" s="32"/>
      <c r="B180" s="143"/>
      <c r="C180" s="144" t="s">
        <v>280</v>
      </c>
      <c r="D180" s="144" t="s">
        <v>120</v>
      </c>
      <c r="E180" s="145" t="s">
        <v>281</v>
      </c>
      <c r="F180" s="146" t="s">
        <v>282</v>
      </c>
      <c r="G180" s="147" t="s">
        <v>210</v>
      </c>
      <c r="H180" s="148">
        <v>6</v>
      </c>
      <c r="I180" s="149"/>
      <c r="J180" s="150">
        <f>ROUND(I180*H180,2)</f>
        <v>0</v>
      </c>
      <c r="K180" s="146" t="s">
        <v>124</v>
      </c>
      <c r="L180" s="33"/>
      <c r="M180" s="151" t="s">
        <v>1</v>
      </c>
      <c r="N180" s="152" t="s">
        <v>38</v>
      </c>
      <c r="O180" s="58"/>
      <c r="P180" s="153">
        <f>O180*H180</f>
        <v>0</v>
      </c>
      <c r="Q180" s="153">
        <v>1.125E-2</v>
      </c>
      <c r="R180" s="153">
        <f>Q180*H180</f>
        <v>6.7500000000000004E-2</v>
      </c>
      <c r="S180" s="153">
        <v>0</v>
      </c>
      <c r="T180" s="154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5" t="s">
        <v>140</v>
      </c>
      <c r="AT180" s="155" t="s">
        <v>120</v>
      </c>
      <c r="AU180" s="155" t="s">
        <v>83</v>
      </c>
      <c r="AY180" s="17" t="s">
        <v>117</v>
      </c>
      <c r="BE180" s="156">
        <f>IF(N180="základní",J180,0)</f>
        <v>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7" t="s">
        <v>81</v>
      </c>
      <c r="BK180" s="156">
        <f>ROUND(I180*H180,2)</f>
        <v>0</v>
      </c>
      <c r="BL180" s="17" t="s">
        <v>140</v>
      </c>
      <c r="BM180" s="155" t="s">
        <v>283</v>
      </c>
    </row>
    <row r="181" spans="1:65" s="2" customFormat="1" ht="18" x14ac:dyDescent="0.2">
      <c r="A181" s="32"/>
      <c r="B181" s="33"/>
      <c r="C181" s="32"/>
      <c r="D181" s="157" t="s">
        <v>127</v>
      </c>
      <c r="E181" s="32"/>
      <c r="F181" s="158" t="s">
        <v>284</v>
      </c>
      <c r="G181" s="32"/>
      <c r="H181" s="32"/>
      <c r="I181" s="159"/>
      <c r="J181" s="32"/>
      <c r="K181" s="32"/>
      <c r="L181" s="33"/>
      <c r="M181" s="160"/>
      <c r="N181" s="161"/>
      <c r="O181" s="58"/>
      <c r="P181" s="58"/>
      <c r="Q181" s="58"/>
      <c r="R181" s="58"/>
      <c r="S181" s="58"/>
      <c r="T181" s="59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7" t="s">
        <v>127</v>
      </c>
      <c r="AU181" s="17" t="s">
        <v>83</v>
      </c>
    </row>
    <row r="182" spans="1:65" s="13" customFormat="1" ht="10" x14ac:dyDescent="0.2">
      <c r="B182" s="162"/>
      <c r="D182" s="157" t="s">
        <v>128</v>
      </c>
      <c r="E182" s="163" t="s">
        <v>1</v>
      </c>
      <c r="F182" s="164" t="s">
        <v>285</v>
      </c>
      <c r="H182" s="165">
        <v>6</v>
      </c>
      <c r="I182" s="166"/>
      <c r="L182" s="162"/>
      <c r="M182" s="167"/>
      <c r="N182" s="168"/>
      <c r="O182" s="168"/>
      <c r="P182" s="168"/>
      <c r="Q182" s="168"/>
      <c r="R182" s="168"/>
      <c r="S182" s="168"/>
      <c r="T182" s="169"/>
      <c r="AT182" s="163" t="s">
        <v>128</v>
      </c>
      <c r="AU182" s="163" t="s">
        <v>83</v>
      </c>
      <c r="AV182" s="13" t="s">
        <v>83</v>
      </c>
      <c r="AW182" s="13" t="s">
        <v>30</v>
      </c>
      <c r="AX182" s="13" t="s">
        <v>81</v>
      </c>
      <c r="AY182" s="163" t="s">
        <v>117</v>
      </c>
    </row>
    <row r="183" spans="1:65" s="2" customFormat="1" ht="24.15" customHeight="1" x14ac:dyDescent="0.2">
      <c r="A183" s="32"/>
      <c r="B183" s="143"/>
      <c r="C183" s="144" t="s">
        <v>286</v>
      </c>
      <c r="D183" s="144" t="s">
        <v>120</v>
      </c>
      <c r="E183" s="145" t="s">
        <v>287</v>
      </c>
      <c r="F183" s="146" t="s">
        <v>288</v>
      </c>
      <c r="G183" s="147" t="s">
        <v>137</v>
      </c>
      <c r="H183" s="148">
        <v>2</v>
      </c>
      <c r="I183" s="149"/>
      <c r="J183" s="150">
        <f>ROUND(I183*H183,2)</f>
        <v>0</v>
      </c>
      <c r="K183" s="146" t="s">
        <v>124</v>
      </c>
      <c r="L183" s="33"/>
      <c r="M183" s="151" t="s">
        <v>1</v>
      </c>
      <c r="N183" s="152" t="s">
        <v>38</v>
      </c>
      <c r="O183" s="58"/>
      <c r="P183" s="153">
        <f>O183*H183</f>
        <v>0</v>
      </c>
      <c r="Q183" s="153">
        <v>1.281E-2</v>
      </c>
      <c r="R183" s="153">
        <f>Q183*H183</f>
        <v>2.562E-2</v>
      </c>
      <c r="S183" s="153">
        <v>0</v>
      </c>
      <c r="T183" s="154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5" t="s">
        <v>140</v>
      </c>
      <c r="AT183" s="155" t="s">
        <v>120</v>
      </c>
      <c r="AU183" s="155" t="s">
        <v>83</v>
      </c>
      <c r="AY183" s="17" t="s">
        <v>117</v>
      </c>
      <c r="BE183" s="156">
        <f>IF(N183="základní",J183,0)</f>
        <v>0</v>
      </c>
      <c r="BF183" s="156">
        <f>IF(N183="snížená",J183,0)</f>
        <v>0</v>
      </c>
      <c r="BG183" s="156">
        <f>IF(N183="zákl. přenesená",J183,0)</f>
        <v>0</v>
      </c>
      <c r="BH183" s="156">
        <f>IF(N183="sníž. přenesená",J183,0)</f>
        <v>0</v>
      </c>
      <c r="BI183" s="156">
        <f>IF(N183="nulová",J183,0)</f>
        <v>0</v>
      </c>
      <c r="BJ183" s="17" t="s">
        <v>81</v>
      </c>
      <c r="BK183" s="156">
        <f>ROUND(I183*H183,2)</f>
        <v>0</v>
      </c>
      <c r="BL183" s="17" t="s">
        <v>140</v>
      </c>
      <c r="BM183" s="155" t="s">
        <v>289</v>
      </c>
    </row>
    <row r="184" spans="1:65" s="2" customFormat="1" ht="27" x14ac:dyDescent="0.2">
      <c r="A184" s="32"/>
      <c r="B184" s="33"/>
      <c r="C184" s="32"/>
      <c r="D184" s="157" t="s">
        <v>127</v>
      </c>
      <c r="E184" s="32"/>
      <c r="F184" s="158" t="s">
        <v>290</v>
      </c>
      <c r="G184" s="32"/>
      <c r="H184" s="32"/>
      <c r="I184" s="159"/>
      <c r="J184" s="32"/>
      <c r="K184" s="32"/>
      <c r="L184" s="33"/>
      <c r="M184" s="160"/>
      <c r="N184" s="161"/>
      <c r="O184" s="58"/>
      <c r="P184" s="58"/>
      <c r="Q184" s="58"/>
      <c r="R184" s="58"/>
      <c r="S184" s="58"/>
      <c r="T184" s="59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7" t="s">
        <v>127</v>
      </c>
      <c r="AU184" s="17" t="s">
        <v>83</v>
      </c>
    </row>
    <row r="185" spans="1:65" s="2" customFormat="1" ht="16.5" customHeight="1" x14ac:dyDescent="0.2">
      <c r="A185" s="32"/>
      <c r="B185" s="143"/>
      <c r="C185" s="144" t="s">
        <v>291</v>
      </c>
      <c r="D185" s="144" t="s">
        <v>120</v>
      </c>
      <c r="E185" s="145" t="s">
        <v>292</v>
      </c>
      <c r="F185" s="146" t="s">
        <v>293</v>
      </c>
      <c r="G185" s="147" t="s">
        <v>216</v>
      </c>
      <c r="H185" s="148">
        <v>48.9</v>
      </c>
      <c r="I185" s="149"/>
      <c r="J185" s="150">
        <f>ROUND(I185*H185,2)</f>
        <v>0</v>
      </c>
      <c r="K185" s="146" t="s">
        <v>124</v>
      </c>
      <c r="L185" s="33"/>
      <c r="M185" s="151" t="s">
        <v>1</v>
      </c>
      <c r="N185" s="152" t="s">
        <v>38</v>
      </c>
      <c r="O185" s="58"/>
      <c r="P185" s="153">
        <f>O185*H185</f>
        <v>0</v>
      </c>
      <c r="Q185" s="153">
        <v>0</v>
      </c>
      <c r="R185" s="153">
        <f>Q185*H185</f>
        <v>0</v>
      </c>
      <c r="S185" s="153">
        <v>0</v>
      </c>
      <c r="T185" s="154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5" t="s">
        <v>140</v>
      </c>
      <c r="AT185" s="155" t="s">
        <v>120</v>
      </c>
      <c r="AU185" s="155" t="s">
        <v>83</v>
      </c>
      <c r="AY185" s="17" t="s">
        <v>117</v>
      </c>
      <c r="BE185" s="156">
        <f>IF(N185="základní",J185,0)</f>
        <v>0</v>
      </c>
      <c r="BF185" s="156">
        <f>IF(N185="snížená",J185,0)</f>
        <v>0</v>
      </c>
      <c r="BG185" s="156">
        <f>IF(N185="zákl. přenesená",J185,0)</f>
        <v>0</v>
      </c>
      <c r="BH185" s="156">
        <f>IF(N185="sníž. přenesená",J185,0)</f>
        <v>0</v>
      </c>
      <c r="BI185" s="156">
        <f>IF(N185="nulová",J185,0)</f>
        <v>0</v>
      </c>
      <c r="BJ185" s="17" t="s">
        <v>81</v>
      </c>
      <c r="BK185" s="156">
        <f>ROUND(I185*H185,2)</f>
        <v>0</v>
      </c>
      <c r="BL185" s="17" t="s">
        <v>140</v>
      </c>
      <c r="BM185" s="155" t="s">
        <v>294</v>
      </c>
    </row>
    <row r="186" spans="1:65" s="2" customFormat="1" ht="10" x14ac:dyDescent="0.2">
      <c r="A186" s="32"/>
      <c r="B186" s="33"/>
      <c r="C186" s="32"/>
      <c r="D186" s="157" t="s">
        <v>127</v>
      </c>
      <c r="E186" s="32"/>
      <c r="F186" s="158" t="s">
        <v>295</v>
      </c>
      <c r="G186" s="32"/>
      <c r="H186" s="32"/>
      <c r="I186" s="159"/>
      <c r="J186" s="32"/>
      <c r="K186" s="32"/>
      <c r="L186" s="33"/>
      <c r="M186" s="160"/>
      <c r="N186" s="161"/>
      <c r="O186" s="58"/>
      <c r="P186" s="58"/>
      <c r="Q186" s="58"/>
      <c r="R186" s="58"/>
      <c r="S186" s="58"/>
      <c r="T186" s="59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7" t="s">
        <v>127</v>
      </c>
      <c r="AU186" s="17" t="s">
        <v>83</v>
      </c>
    </row>
    <row r="187" spans="1:65" s="13" customFormat="1" ht="20" x14ac:dyDescent="0.2">
      <c r="B187" s="162"/>
      <c r="D187" s="157" t="s">
        <v>128</v>
      </c>
      <c r="E187" s="163" t="s">
        <v>1</v>
      </c>
      <c r="F187" s="164" t="s">
        <v>296</v>
      </c>
      <c r="H187" s="165">
        <v>48.9</v>
      </c>
      <c r="I187" s="166"/>
      <c r="L187" s="162"/>
      <c r="M187" s="167"/>
      <c r="N187" s="168"/>
      <c r="O187" s="168"/>
      <c r="P187" s="168"/>
      <c r="Q187" s="168"/>
      <c r="R187" s="168"/>
      <c r="S187" s="168"/>
      <c r="T187" s="169"/>
      <c r="AT187" s="163" t="s">
        <v>128</v>
      </c>
      <c r="AU187" s="163" t="s">
        <v>83</v>
      </c>
      <c r="AV187" s="13" t="s">
        <v>83</v>
      </c>
      <c r="AW187" s="13" t="s">
        <v>30</v>
      </c>
      <c r="AX187" s="13" t="s">
        <v>81</v>
      </c>
      <c r="AY187" s="163" t="s">
        <v>117</v>
      </c>
    </row>
    <row r="188" spans="1:65" s="2" customFormat="1" ht="21.75" customHeight="1" x14ac:dyDescent="0.2">
      <c r="A188" s="32"/>
      <c r="B188" s="143"/>
      <c r="C188" s="144" t="s">
        <v>7</v>
      </c>
      <c r="D188" s="144" t="s">
        <v>120</v>
      </c>
      <c r="E188" s="145" t="s">
        <v>297</v>
      </c>
      <c r="F188" s="146" t="s">
        <v>298</v>
      </c>
      <c r="G188" s="147" t="s">
        <v>216</v>
      </c>
      <c r="H188" s="148">
        <v>48.9</v>
      </c>
      <c r="I188" s="149"/>
      <c r="J188" s="150">
        <f>ROUND(I188*H188,2)</f>
        <v>0</v>
      </c>
      <c r="K188" s="146" t="s">
        <v>124</v>
      </c>
      <c r="L188" s="33"/>
      <c r="M188" s="151" t="s">
        <v>1</v>
      </c>
      <c r="N188" s="152" t="s">
        <v>38</v>
      </c>
      <c r="O188" s="58"/>
      <c r="P188" s="153">
        <f>O188*H188</f>
        <v>0</v>
      </c>
      <c r="Q188" s="153">
        <v>0</v>
      </c>
      <c r="R188" s="153">
        <f>Q188*H188</f>
        <v>0</v>
      </c>
      <c r="S188" s="153">
        <v>0</v>
      </c>
      <c r="T188" s="154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5" t="s">
        <v>140</v>
      </c>
      <c r="AT188" s="155" t="s">
        <v>120</v>
      </c>
      <c r="AU188" s="155" t="s">
        <v>83</v>
      </c>
      <c r="AY188" s="17" t="s">
        <v>117</v>
      </c>
      <c r="BE188" s="156">
        <f>IF(N188="základní",J188,0)</f>
        <v>0</v>
      </c>
      <c r="BF188" s="156">
        <f>IF(N188="snížená",J188,0)</f>
        <v>0</v>
      </c>
      <c r="BG188" s="156">
        <f>IF(N188="zákl. přenesená",J188,0)</f>
        <v>0</v>
      </c>
      <c r="BH188" s="156">
        <f>IF(N188="sníž. přenesená",J188,0)</f>
        <v>0</v>
      </c>
      <c r="BI188" s="156">
        <f>IF(N188="nulová",J188,0)</f>
        <v>0</v>
      </c>
      <c r="BJ188" s="17" t="s">
        <v>81</v>
      </c>
      <c r="BK188" s="156">
        <f>ROUND(I188*H188,2)</f>
        <v>0</v>
      </c>
      <c r="BL188" s="17" t="s">
        <v>140</v>
      </c>
      <c r="BM188" s="155" t="s">
        <v>299</v>
      </c>
    </row>
    <row r="189" spans="1:65" s="2" customFormat="1" ht="10" x14ac:dyDescent="0.2">
      <c r="A189" s="32"/>
      <c r="B189" s="33"/>
      <c r="C189" s="32"/>
      <c r="D189" s="157" t="s">
        <v>127</v>
      </c>
      <c r="E189" s="32"/>
      <c r="F189" s="158" t="s">
        <v>300</v>
      </c>
      <c r="G189" s="32"/>
      <c r="H189" s="32"/>
      <c r="I189" s="159"/>
      <c r="J189" s="32"/>
      <c r="K189" s="32"/>
      <c r="L189" s="33"/>
      <c r="M189" s="160"/>
      <c r="N189" s="161"/>
      <c r="O189" s="58"/>
      <c r="P189" s="58"/>
      <c r="Q189" s="58"/>
      <c r="R189" s="58"/>
      <c r="S189" s="58"/>
      <c r="T189" s="59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7" t="s">
        <v>127</v>
      </c>
      <c r="AU189" s="17" t="s">
        <v>83</v>
      </c>
    </row>
    <row r="190" spans="1:65" s="2" customFormat="1" ht="24.15" customHeight="1" x14ac:dyDescent="0.2">
      <c r="A190" s="32"/>
      <c r="B190" s="143"/>
      <c r="C190" s="144" t="s">
        <v>301</v>
      </c>
      <c r="D190" s="144" t="s">
        <v>120</v>
      </c>
      <c r="E190" s="145" t="s">
        <v>302</v>
      </c>
      <c r="F190" s="146" t="s">
        <v>303</v>
      </c>
      <c r="G190" s="147" t="s">
        <v>216</v>
      </c>
      <c r="H190" s="148">
        <v>195.6</v>
      </c>
      <c r="I190" s="149"/>
      <c r="J190" s="150">
        <f>ROUND(I190*H190,2)</f>
        <v>0</v>
      </c>
      <c r="K190" s="146" t="s">
        <v>124</v>
      </c>
      <c r="L190" s="33"/>
      <c r="M190" s="151" t="s">
        <v>1</v>
      </c>
      <c r="N190" s="152" t="s">
        <v>38</v>
      </c>
      <c r="O190" s="58"/>
      <c r="P190" s="153">
        <f>O190*H190</f>
        <v>0</v>
      </c>
      <c r="Q190" s="153">
        <v>0</v>
      </c>
      <c r="R190" s="153">
        <f>Q190*H190</f>
        <v>0</v>
      </c>
      <c r="S190" s="153">
        <v>0</v>
      </c>
      <c r="T190" s="154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5" t="s">
        <v>140</v>
      </c>
      <c r="AT190" s="155" t="s">
        <v>120</v>
      </c>
      <c r="AU190" s="155" t="s">
        <v>83</v>
      </c>
      <c r="AY190" s="17" t="s">
        <v>117</v>
      </c>
      <c r="BE190" s="156">
        <f>IF(N190="základní",J190,0)</f>
        <v>0</v>
      </c>
      <c r="BF190" s="156">
        <f>IF(N190="snížená",J190,0)</f>
        <v>0</v>
      </c>
      <c r="BG190" s="156">
        <f>IF(N190="zákl. přenesená",J190,0)</f>
        <v>0</v>
      </c>
      <c r="BH190" s="156">
        <f>IF(N190="sníž. přenesená",J190,0)</f>
        <v>0</v>
      </c>
      <c r="BI190" s="156">
        <f>IF(N190="nulová",J190,0)</f>
        <v>0</v>
      </c>
      <c r="BJ190" s="17" t="s">
        <v>81</v>
      </c>
      <c r="BK190" s="156">
        <f>ROUND(I190*H190,2)</f>
        <v>0</v>
      </c>
      <c r="BL190" s="17" t="s">
        <v>140</v>
      </c>
      <c r="BM190" s="155" t="s">
        <v>304</v>
      </c>
    </row>
    <row r="191" spans="1:65" s="2" customFormat="1" ht="18" x14ac:dyDescent="0.2">
      <c r="A191" s="32"/>
      <c r="B191" s="33"/>
      <c r="C191" s="32"/>
      <c r="D191" s="157" t="s">
        <v>127</v>
      </c>
      <c r="E191" s="32"/>
      <c r="F191" s="158" t="s">
        <v>305</v>
      </c>
      <c r="G191" s="32"/>
      <c r="H191" s="32"/>
      <c r="I191" s="159"/>
      <c r="J191" s="32"/>
      <c r="K191" s="32"/>
      <c r="L191" s="33"/>
      <c r="M191" s="160"/>
      <c r="N191" s="161"/>
      <c r="O191" s="58"/>
      <c r="P191" s="58"/>
      <c r="Q191" s="58"/>
      <c r="R191" s="58"/>
      <c r="S191" s="58"/>
      <c r="T191" s="59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7" t="s">
        <v>127</v>
      </c>
      <c r="AU191" s="17" t="s">
        <v>83</v>
      </c>
    </row>
    <row r="192" spans="1:65" s="13" customFormat="1" ht="10" x14ac:dyDescent="0.2">
      <c r="B192" s="162"/>
      <c r="D192" s="157" t="s">
        <v>128</v>
      </c>
      <c r="F192" s="164" t="s">
        <v>306</v>
      </c>
      <c r="H192" s="165">
        <v>195.6</v>
      </c>
      <c r="I192" s="166"/>
      <c r="L192" s="162"/>
      <c r="M192" s="167"/>
      <c r="N192" s="168"/>
      <c r="O192" s="168"/>
      <c r="P192" s="168"/>
      <c r="Q192" s="168"/>
      <c r="R192" s="168"/>
      <c r="S192" s="168"/>
      <c r="T192" s="169"/>
      <c r="AT192" s="163" t="s">
        <v>128</v>
      </c>
      <c r="AU192" s="163" t="s">
        <v>83</v>
      </c>
      <c r="AV192" s="13" t="s">
        <v>83</v>
      </c>
      <c r="AW192" s="13" t="s">
        <v>3</v>
      </c>
      <c r="AX192" s="13" t="s">
        <v>81</v>
      </c>
      <c r="AY192" s="163" t="s">
        <v>117</v>
      </c>
    </row>
    <row r="193" spans="1:65" s="12" customFormat="1" ht="22.75" customHeight="1" x14ac:dyDescent="0.25">
      <c r="B193" s="130"/>
      <c r="D193" s="131" t="s">
        <v>72</v>
      </c>
      <c r="E193" s="141" t="s">
        <v>116</v>
      </c>
      <c r="F193" s="141" t="s">
        <v>307</v>
      </c>
      <c r="I193" s="133"/>
      <c r="J193" s="142">
        <f>BK193</f>
        <v>0</v>
      </c>
      <c r="L193" s="130"/>
      <c r="M193" s="135"/>
      <c r="N193" s="136"/>
      <c r="O193" s="136"/>
      <c r="P193" s="137">
        <f>SUM(P194:P212)</f>
        <v>0</v>
      </c>
      <c r="Q193" s="136"/>
      <c r="R193" s="137">
        <f>SUM(R194:R212)</f>
        <v>166.09514999999999</v>
      </c>
      <c r="S193" s="136"/>
      <c r="T193" s="138">
        <f>SUM(T194:T212)</f>
        <v>0</v>
      </c>
      <c r="AR193" s="131" t="s">
        <v>81</v>
      </c>
      <c r="AT193" s="139" t="s">
        <v>72</v>
      </c>
      <c r="AU193" s="139" t="s">
        <v>81</v>
      </c>
      <c r="AY193" s="131" t="s">
        <v>117</v>
      </c>
      <c r="BK193" s="140">
        <f>SUM(BK194:BK212)</f>
        <v>0</v>
      </c>
    </row>
    <row r="194" spans="1:65" s="2" customFormat="1" ht="24.15" customHeight="1" x14ac:dyDescent="0.2">
      <c r="A194" s="32"/>
      <c r="B194" s="143"/>
      <c r="C194" s="144" t="s">
        <v>308</v>
      </c>
      <c r="D194" s="144" t="s">
        <v>120</v>
      </c>
      <c r="E194" s="145" t="s">
        <v>309</v>
      </c>
      <c r="F194" s="146" t="s">
        <v>310</v>
      </c>
      <c r="G194" s="147" t="s">
        <v>184</v>
      </c>
      <c r="H194" s="148">
        <v>975</v>
      </c>
      <c r="I194" s="149"/>
      <c r="J194" s="150">
        <f>ROUND(I194*H194,2)</f>
        <v>0</v>
      </c>
      <c r="K194" s="146" t="s">
        <v>124</v>
      </c>
      <c r="L194" s="33"/>
      <c r="M194" s="151" t="s">
        <v>1</v>
      </c>
      <c r="N194" s="152" t="s">
        <v>38</v>
      </c>
      <c r="O194" s="58"/>
      <c r="P194" s="153">
        <f>O194*H194</f>
        <v>0</v>
      </c>
      <c r="Q194" s="153">
        <v>0</v>
      </c>
      <c r="R194" s="153">
        <f>Q194*H194</f>
        <v>0</v>
      </c>
      <c r="S194" s="153">
        <v>0</v>
      </c>
      <c r="T194" s="154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5" t="s">
        <v>140</v>
      </c>
      <c r="AT194" s="155" t="s">
        <v>120</v>
      </c>
      <c r="AU194" s="155" t="s">
        <v>83</v>
      </c>
      <c r="AY194" s="17" t="s">
        <v>117</v>
      </c>
      <c r="BE194" s="156">
        <f>IF(N194="základní",J194,0)</f>
        <v>0</v>
      </c>
      <c r="BF194" s="156">
        <f>IF(N194="snížená",J194,0)</f>
        <v>0</v>
      </c>
      <c r="BG194" s="156">
        <f>IF(N194="zákl. přenesená",J194,0)</f>
        <v>0</v>
      </c>
      <c r="BH194" s="156">
        <f>IF(N194="sníž. přenesená",J194,0)</f>
        <v>0</v>
      </c>
      <c r="BI194" s="156">
        <f>IF(N194="nulová",J194,0)</f>
        <v>0</v>
      </c>
      <c r="BJ194" s="17" t="s">
        <v>81</v>
      </c>
      <c r="BK194" s="156">
        <f>ROUND(I194*H194,2)</f>
        <v>0</v>
      </c>
      <c r="BL194" s="17" t="s">
        <v>140</v>
      </c>
      <c r="BM194" s="155" t="s">
        <v>311</v>
      </c>
    </row>
    <row r="195" spans="1:65" s="2" customFormat="1" ht="18" x14ac:dyDescent="0.2">
      <c r="A195" s="32"/>
      <c r="B195" s="33"/>
      <c r="C195" s="32"/>
      <c r="D195" s="157" t="s">
        <v>127</v>
      </c>
      <c r="E195" s="32"/>
      <c r="F195" s="158" t="s">
        <v>312</v>
      </c>
      <c r="G195" s="32"/>
      <c r="H195" s="32"/>
      <c r="I195" s="159"/>
      <c r="J195" s="32"/>
      <c r="K195" s="32"/>
      <c r="L195" s="33"/>
      <c r="M195" s="160"/>
      <c r="N195" s="161"/>
      <c r="O195" s="58"/>
      <c r="P195" s="58"/>
      <c r="Q195" s="58"/>
      <c r="R195" s="58"/>
      <c r="S195" s="58"/>
      <c r="T195" s="59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7" t="s">
        <v>127</v>
      </c>
      <c r="AU195" s="17" t="s">
        <v>83</v>
      </c>
    </row>
    <row r="196" spans="1:65" s="13" customFormat="1" ht="10" x14ac:dyDescent="0.2">
      <c r="B196" s="162"/>
      <c r="D196" s="157" t="s">
        <v>128</v>
      </c>
      <c r="E196" s="163" t="s">
        <v>1</v>
      </c>
      <c r="F196" s="164" t="s">
        <v>313</v>
      </c>
      <c r="H196" s="165">
        <v>975</v>
      </c>
      <c r="I196" s="166"/>
      <c r="L196" s="162"/>
      <c r="M196" s="167"/>
      <c r="N196" s="168"/>
      <c r="O196" s="168"/>
      <c r="P196" s="168"/>
      <c r="Q196" s="168"/>
      <c r="R196" s="168"/>
      <c r="S196" s="168"/>
      <c r="T196" s="169"/>
      <c r="AT196" s="163" t="s">
        <v>128</v>
      </c>
      <c r="AU196" s="163" t="s">
        <v>83</v>
      </c>
      <c r="AV196" s="13" t="s">
        <v>83</v>
      </c>
      <c r="AW196" s="13" t="s">
        <v>30</v>
      </c>
      <c r="AX196" s="13" t="s">
        <v>81</v>
      </c>
      <c r="AY196" s="163" t="s">
        <v>117</v>
      </c>
    </row>
    <row r="197" spans="1:65" s="2" customFormat="1" ht="24.15" customHeight="1" x14ac:dyDescent="0.2">
      <c r="A197" s="32"/>
      <c r="B197" s="143"/>
      <c r="C197" s="144" t="s">
        <v>314</v>
      </c>
      <c r="D197" s="144" t="s">
        <v>120</v>
      </c>
      <c r="E197" s="145" t="s">
        <v>315</v>
      </c>
      <c r="F197" s="146" t="s">
        <v>316</v>
      </c>
      <c r="G197" s="147" t="s">
        <v>184</v>
      </c>
      <c r="H197" s="148">
        <v>719</v>
      </c>
      <c r="I197" s="149"/>
      <c r="J197" s="150">
        <f>ROUND(I197*H197,2)</f>
        <v>0</v>
      </c>
      <c r="K197" s="146" t="s">
        <v>124</v>
      </c>
      <c r="L197" s="33"/>
      <c r="M197" s="151" t="s">
        <v>1</v>
      </c>
      <c r="N197" s="152" t="s">
        <v>38</v>
      </c>
      <c r="O197" s="58"/>
      <c r="P197" s="153">
        <f>O197*H197</f>
        <v>0</v>
      </c>
      <c r="Q197" s="153">
        <v>0</v>
      </c>
      <c r="R197" s="153">
        <f>Q197*H197</f>
        <v>0</v>
      </c>
      <c r="S197" s="153">
        <v>0</v>
      </c>
      <c r="T197" s="154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5" t="s">
        <v>140</v>
      </c>
      <c r="AT197" s="155" t="s">
        <v>120</v>
      </c>
      <c r="AU197" s="155" t="s">
        <v>83</v>
      </c>
      <c r="AY197" s="17" t="s">
        <v>117</v>
      </c>
      <c r="BE197" s="156">
        <f>IF(N197="základní",J197,0)</f>
        <v>0</v>
      </c>
      <c r="BF197" s="156">
        <f>IF(N197="snížená",J197,0)</f>
        <v>0</v>
      </c>
      <c r="BG197" s="156">
        <f>IF(N197="zákl. přenesená",J197,0)</f>
        <v>0</v>
      </c>
      <c r="BH197" s="156">
        <f>IF(N197="sníž. přenesená",J197,0)</f>
        <v>0</v>
      </c>
      <c r="BI197" s="156">
        <f>IF(N197="nulová",J197,0)</f>
        <v>0</v>
      </c>
      <c r="BJ197" s="17" t="s">
        <v>81</v>
      </c>
      <c r="BK197" s="156">
        <f>ROUND(I197*H197,2)</f>
        <v>0</v>
      </c>
      <c r="BL197" s="17" t="s">
        <v>140</v>
      </c>
      <c r="BM197" s="155" t="s">
        <v>317</v>
      </c>
    </row>
    <row r="198" spans="1:65" s="2" customFormat="1" ht="27" x14ac:dyDescent="0.2">
      <c r="A198" s="32"/>
      <c r="B198" s="33"/>
      <c r="C198" s="32"/>
      <c r="D198" s="157" t="s">
        <v>127</v>
      </c>
      <c r="E198" s="32"/>
      <c r="F198" s="158" t="s">
        <v>318</v>
      </c>
      <c r="G198" s="32"/>
      <c r="H198" s="32"/>
      <c r="I198" s="159"/>
      <c r="J198" s="32"/>
      <c r="K198" s="32"/>
      <c r="L198" s="33"/>
      <c r="M198" s="160"/>
      <c r="N198" s="161"/>
      <c r="O198" s="58"/>
      <c r="P198" s="58"/>
      <c r="Q198" s="58"/>
      <c r="R198" s="58"/>
      <c r="S198" s="58"/>
      <c r="T198" s="59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7" t="s">
        <v>127</v>
      </c>
      <c r="AU198" s="17" t="s">
        <v>83</v>
      </c>
    </row>
    <row r="199" spans="1:65" s="13" customFormat="1" ht="10" x14ac:dyDescent="0.2">
      <c r="B199" s="162"/>
      <c r="D199" s="157" t="s">
        <v>128</v>
      </c>
      <c r="E199" s="163" t="s">
        <v>1</v>
      </c>
      <c r="F199" s="164" t="s">
        <v>319</v>
      </c>
      <c r="H199" s="165">
        <v>719</v>
      </c>
      <c r="I199" s="166"/>
      <c r="L199" s="162"/>
      <c r="M199" s="167"/>
      <c r="N199" s="168"/>
      <c r="O199" s="168"/>
      <c r="P199" s="168"/>
      <c r="Q199" s="168"/>
      <c r="R199" s="168"/>
      <c r="S199" s="168"/>
      <c r="T199" s="169"/>
      <c r="AT199" s="163" t="s">
        <v>128</v>
      </c>
      <c r="AU199" s="163" t="s">
        <v>83</v>
      </c>
      <c r="AV199" s="13" t="s">
        <v>83</v>
      </c>
      <c r="AW199" s="13" t="s">
        <v>30</v>
      </c>
      <c r="AX199" s="13" t="s">
        <v>73</v>
      </c>
      <c r="AY199" s="163" t="s">
        <v>117</v>
      </c>
    </row>
    <row r="200" spans="1:65" s="15" customFormat="1" ht="10" x14ac:dyDescent="0.2">
      <c r="B200" s="180"/>
      <c r="D200" s="157" t="s">
        <v>128</v>
      </c>
      <c r="E200" s="181" t="s">
        <v>1</v>
      </c>
      <c r="F200" s="182" t="s">
        <v>232</v>
      </c>
      <c r="H200" s="183">
        <v>719</v>
      </c>
      <c r="I200" s="184"/>
      <c r="L200" s="180"/>
      <c r="M200" s="185"/>
      <c r="N200" s="186"/>
      <c r="O200" s="186"/>
      <c r="P200" s="186"/>
      <c r="Q200" s="186"/>
      <c r="R200" s="186"/>
      <c r="S200" s="186"/>
      <c r="T200" s="187"/>
      <c r="AT200" s="181" t="s">
        <v>128</v>
      </c>
      <c r="AU200" s="181" t="s">
        <v>83</v>
      </c>
      <c r="AV200" s="15" t="s">
        <v>140</v>
      </c>
      <c r="AW200" s="15" t="s">
        <v>30</v>
      </c>
      <c r="AX200" s="15" t="s">
        <v>81</v>
      </c>
      <c r="AY200" s="181" t="s">
        <v>117</v>
      </c>
    </row>
    <row r="201" spans="1:65" s="2" customFormat="1" ht="24.15" customHeight="1" x14ac:dyDescent="0.2">
      <c r="A201" s="32"/>
      <c r="B201" s="143"/>
      <c r="C201" s="144" t="s">
        <v>320</v>
      </c>
      <c r="D201" s="144" t="s">
        <v>120</v>
      </c>
      <c r="E201" s="145" t="s">
        <v>321</v>
      </c>
      <c r="F201" s="146" t="s">
        <v>322</v>
      </c>
      <c r="G201" s="147" t="s">
        <v>184</v>
      </c>
      <c r="H201" s="148">
        <v>741</v>
      </c>
      <c r="I201" s="149"/>
      <c r="J201" s="150">
        <f>ROUND(I201*H201,2)</f>
        <v>0</v>
      </c>
      <c r="K201" s="146" t="s">
        <v>124</v>
      </c>
      <c r="L201" s="33"/>
      <c r="M201" s="151" t="s">
        <v>1</v>
      </c>
      <c r="N201" s="152" t="s">
        <v>38</v>
      </c>
      <c r="O201" s="58"/>
      <c r="P201" s="153">
        <f>O201*H201</f>
        <v>0</v>
      </c>
      <c r="Q201" s="153">
        <v>8.9219999999999994E-2</v>
      </c>
      <c r="R201" s="153">
        <f>Q201*H201</f>
        <v>66.112020000000001</v>
      </c>
      <c r="S201" s="153">
        <v>0</v>
      </c>
      <c r="T201" s="154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55" t="s">
        <v>140</v>
      </c>
      <c r="AT201" s="155" t="s">
        <v>120</v>
      </c>
      <c r="AU201" s="155" t="s">
        <v>83</v>
      </c>
      <c r="AY201" s="17" t="s">
        <v>117</v>
      </c>
      <c r="BE201" s="156">
        <f>IF(N201="základní",J201,0)</f>
        <v>0</v>
      </c>
      <c r="BF201" s="156">
        <f>IF(N201="snížená",J201,0)</f>
        <v>0</v>
      </c>
      <c r="BG201" s="156">
        <f>IF(N201="zákl. přenesená",J201,0)</f>
        <v>0</v>
      </c>
      <c r="BH201" s="156">
        <f>IF(N201="sníž. přenesená",J201,0)</f>
        <v>0</v>
      </c>
      <c r="BI201" s="156">
        <f>IF(N201="nulová",J201,0)</f>
        <v>0</v>
      </c>
      <c r="BJ201" s="17" t="s">
        <v>81</v>
      </c>
      <c r="BK201" s="156">
        <f>ROUND(I201*H201,2)</f>
        <v>0</v>
      </c>
      <c r="BL201" s="17" t="s">
        <v>140</v>
      </c>
      <c r="BM201" s="155" t="s">
        <v>323</v>
      </c>
    </row>
    <row r="202" spans="1:65" s="2" customFormat="1" ht="45" x14ac:dyDescent="0.2">
      <c r="A202" s="32"/>
      <c r="B202" s="33"/>
      <c r="C202" s="32"/>
      <c r="D202" s="157" t="s">
        <v>127</v>
      </c>
      <c r="E202" s="32"/>
      <c r="F202" s="158" t="s">
        <v>324</v>
      </c>
      <c r="G202" s="32"/>
      <c r="H202" s="32"/>
      <c r="I202" s="159"/>
      <c r="J202" s="32"/>
      <c r="K202" s="32"/>
      <c r="L202" s="33"/>
      <c r="M202" s="160"/>
      <c r="N202" s="161"/>
      <c r="O202" s="58"/>
      <c r="P202" s="58"/>
      <c r="Q202" s="58"/>
      <c r="R202" s="58"/>
      <c r="S202" s="58"/>
      <c r="T202" s="59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7" t="s">
        <v>127</v>
      </c>
      <c r="AU202" s="17" t="s">
        <v>83</v>
      </c>
    </row>
    <row r="203" spans="1:65" s="14" customFormat="1" ht="20" x14ac:dyDescent="0.2">
      <c r="B203" s="173"/>
      <c r="D203" s="157" t="s">
        <v>128</v>
      </c>
      <c r="E203" s="174" t="s">
        <v>1</v>
      </c>
      <c r="F203" s="175" t="s">
        <v>325</v>
      </c>
      <c r="H203" s="174" t="s">
        <v>1</v>
      </c>
      <c r="I203" s="176"/>
      <c r="L203" s="173"/>
      <c r="M203" s="177"/>
      <c r="N203" s="178"/>
      <c r="O203" s="178"/>
      <c r="P203" s="178"/>
      <c r="Q203" s="178"/>
      <c r="R203" s="178"/>
      <c r="S203" s="178"/>
      <c r="T203" s="179"/>
      <c r="AT203" s="174" t="s">
        <v>128</v>
      </c>
      <c r="AU203" s="174" t="s">
        <v>83</v>
      </c>
      <c r="AV203" s="14" t="s">
        <v>81</v>
      </c>
      <c r="AW203" s="14" t="s">
        <v>30</v>
      </c>
      <c r="AX203" s="14" t="s">
        <v>73</v>
      </c>
      <c r="AY203" s="174" t="s">
        <v>117</v>
      </c>
    </row>
    <row r="204" spans="1:65" s="13" customFormat="1" ht="10" x14ac:dyDescent="0.2">
      <c r="B204" s="162"/>
      <c r="D204" s="157" t="s">
        <v>128</v>
      </c>
      <c r="E204" s="163" t="s">
        <v>1</v>
      </c>
      <c r="F204" s="164" t="s">
        <v>326</v>
      </c>
      <c r="H204" s="165">
        <v>736.4</v>
      </c>
      <c r="I204" s="166"/>
      <c r="L204" s="162"/>
      <c r="M204" s="167"/>
      <c r="N204" s="168"/>
      <c r="O204" s="168"/>
      <c r="P204" s="168"/>
      <c r="Q204" s="168"/>
      <c r="R204" s="168"/>
      <c r="S204" s="168"/>
      <c r="T204" s="169"/>
      <c r="AT204" s="163" t="s">
        <v>128</v>
      </c>
      <c r="AU204" s="163" t="s">
        <v>83</v>
      </c>
      <c r="AV204" s="13" t="s">
        <v>83</v>
      </c>
      <c r="AW204" s="13" t="s">
        <v>30</v>
      </c>
      <c r="AX204" s="13" t="s">
        <v>73</v>
      </c>
      <c r="AY204" s="163" t="s">
        <v>117</v>
      </c>
    </row>
    <row r="205" spans="1:65" s="13" customFormat="1" ht="10" x14ac:dyDescent="0.2">
      <c r="B205" s="162"/>
      <c r="D205" s="157" t="s">
        <v>128</v>
      </c>
      <c r="E205" s="163" t="s">
        <v>1</v>
      </c>
      <c r="F205" s="164" t="s">
        <v>327</v>
      </c>
      <c r="H205" s="165">
        <v>4.5999999999999996</v>
      </c>
      <c r="I205" s="166"/>
      <c r="L205" s="162"/>
      <c r="M205" s="167"/>
      <c r="N205" s="168"/>
      <c r="O205" s="168"/>
      <c r="P205" s="168"/>
      <c r="Q205" s="168"/>
      <c r="R205" s="168"/>
      <c r="S205" s="168"/>
      <c r="T205" s="169"/>
      <c r="AT205" s="163" t="s">
        <v>128</v>
      </c>
      <c r="AU205" s="163" t="s">
        <v>83</v>
      </c>
      <c r="AV205" s="13" t="s">
        <v>83</v>
      </c>
      <c r="AW205" s="13" t="s">
        <v>30</v>
      </c>
      <c r="AX205" s="13" t="s">
        <v>73</v>
      </c>
      <c r="AY205" s="163" t="s">
        <v>117</v>
      </c>
    </row>
    <row r="206" spans="1:65" s="15" customFormat="1" ht="10" x14ac:dyDescent="0.2">
      <c r="B206" s="180"/>
      <c r="D206" s="157" t="s">
        <v>128</v>
      </c>
      <c r="E206" s="181" t="s">
        <v>1</v>
      </c>
      <c r="F206" s="182" t="s">
        <v>232</v>
      </c>
      <c r="H206" s="183">
        <v>741</v>
      </c>
      <c r="I206" s="184"/>
      <c r="L206" s="180"/>
      <c r="M206" s="185"/>
      <c r="N206" s="186"/>
      <c r="O206" s="186"/>
      <c r="P206" s="186"/>
      <c r="Q206" s="186"/>
      <c r="R206" s="186"/>
      <c r="S206" s="186"/>
      <c r="T206" s="187"/>
      <c r="AT206" s="181" t="s">
        <v>128</v>
      </c>
      <c r="AU206" s="181" t="s">
        <v>83</v>
      </c>
      <c r="AV206" s="15" t="s">
        <v>140</v>
      </c>
      <c r="AW206" s="15" t="s">
        <v>30</v>
      </c>
      <c r="AX206" s="15" t="s">
        <v>81</v>
      </c>
      <c r="AY206" s="181" t="s">
        <v>117</v>
      </c>
    </row>
    <row r="207" spans="1:65" s="2" customFormat="1" ht="21.75" customHeight="1" x14ac:dyDescent="0.2">
      <c r="A207" s="32"/>
      <c r="B207" s="143"/>
      <c r="C207" s="188" t="s">
        <v>328</v>
      </c>
      <c r="D207" s="188" t="s">
        <v>268</v>
      </c>
      <c r="E207" s="189" t="s">
        <v>329</v>
      </c>
      <c r="F207" s="190" t="s">
        <v>330</v>
      </c>
      <c r="G207" s="191" t="s">
        <v>184</v>
      </c>
      <c r="H207" s="192">
        <v>758.49199999999996</v>
      </c>
      <c r="I207" s="193"/>
      <c r="J207" s="194">
        <f>ROUND(I207*H207,2)</f>
        <v>0</v>
      </c>
      <c r="K207" s="190" t="s">
        <v>124</v>
      </c>
      <c r="L207" s="195"/>
      <c r="M207" s="196" t="s">
        <v>1</v>
      </c>
      <c r="N207" s="197" t="s">
        <v>38</v>
      </c>
      <c r="O207" s="58"/>
      <c r="P207" s="153">
        <f>O207*H207</f>
        <v>0</v>
      </c>
      <c r="Q207" s="153">
        <v>0.13100000000000001</v>
      </c>
      <c r="R207" s="153">
        <f>Q207*H207</f>
        <v>99.362452000000005</v>
      </c>
      <c r="S207" s="153">
        <v>0</v>
      </c>
      <c r="T207" s="154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5" t="s">
        <v>163</v>
      </c>
      <c r="AT207" s="155" t="s">
        <v>268</v>
      </c>
      <c r="AU207" s="155" t="s">
        <v>83</v>
      </c>
      <c r="AY207" s="17" t="s">
        <v>117</v>
      </c>
      <c r="BE207" s="156">
        <f>IF(N207="základní",J207,0)</f>
        <v>0</v>
      </c>
      <c r="BF207" s="156">
        <f>IF(N207="snížená",J207,0)</f>
        <v>0</v>
      </c>
      <c r="BG207" s="156">
        <f>IF(N207="zákl. přenesená",J207,0)</f>
        <v>0</v>
      </c>
      <c r="BH207" s="156">
        <f>IF(N207="sníž. přenesená",J207,0)</f>
        <v>0</v>
      </c>
      <c r="BI207" s="156">
        <f>IF(N207="nulová",J207,0)</f>
        <v>0</v>
      </c>
      <c r="BJ207" s="17" t="s">
        <v>81</v>
      </c>
      <c r="BK207" s="156">
        <f>ROUND(I207*H207,2)</f>
        <v>0</v>
      </c>
      <c r="BL207" s="17" t="s">
        <v>140</v>
      </c>
      <c r="BM207" s="155" t="s">
        <v>331</v>
      </c>
    </row>
    <row r="208" spans="1:65" s="2" customFormat="1" ht="10" x14ac:dyDescent="0.2">
      <c r="A208" s="32"/>
      <c r="B208" s="33"/>
      <c r="C208" s="32"/>
      <c r="D208" s="157" t="s">
        <v>127</v>
      </c>
      <c r="E208" s="32"/>
      <c r="F208" s="158" t="s">
        <v>330</v>
      </c>
      <c r="G208" s="32"/>
      <c r="H208" s="32"/>
      <c r="I208" s="159"/>
      <c r="J208" s="32"/>
      <c r="K208" s="32"/>
      <c r="L208" s="33"/>
      <c r="M208" s="160"/>
      <c r="N208" s="161"/>
      <c r="O208" s="58"/>
      <c r="P208" s="58"/>
      <c r="Q208" s="58"/>
      <c r="R208" s="58"/>
      <c r="S208" s="58"/>
      <c r="T208" s="59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7" t="s">
        <v>127</v>
      </c>
      <c r="AU208" s="17" t="s">
        <v>83</v>
      </c>
    </row>
    <row r="209" spans="1:65" s="13" customFormat="1" ht="10" x14ac:dyDescent="0.2">
      <c r="B209" s="162"/>
      <c r="D209" s="157" t="s">
        <v>128</v>
      </c>
      <c r="F209" s="164" t="s">
        <v>332</v>
      </c>
      <c r="H209" s="165">
        <v>758.49199999999996</v>
      </c>
      <c r="I209" s="166"/>
      <c r="L209" s="162"/>
      <c r="M209" s="167"/>
      <c r="N209" s="168"/>
      <c r="O209" s="168"/>
      <c r="P209" s="168"/>
      <c r="Q209" s="168"/>
      <c r="R209" s="168"/>
      <c r="S209" s="168"/>
      <c r="T209" s="169"/>
      <c r="AT209" s="163" t="s">
        <v>128</v>
      </c>
      <c r="AU209" s="163" t="s">
        <v>83</v>
      </c>
      <c r="AV209" s="13" t="s">
        <v>83</v>
      </c>
      <c r="AW209" s="13" t="s">
        <v>3</v>
      </c>
      <c r="AX209" s="13" t="s">
        <v>81</v>
      </c>
      <c r="AY209" s="163" t="s">
        <v>117</v>
      </c>
    </row>
    <row r="210" spans="1:65" s="2" customFormat="1" ht="24.15" customHeight="1" x14ac:dyDescent="0.2">
      <c r="A210" s="32"/>
      <c r="B210" s="143"/>
      <c r="C210" s="188" t="s">
        <v>333</v>
      </c>
      <c r="D210" s="188" t="s">
        <v>268</v>
      </c>
      <c r="E210" s="189" t="s">
        <v>334</v>
      </c>
      <c r="F210" s="190" t="s">
        <v>335</v>
      </c>
      <c r="G210" s="191" t="s">
        <v>184</v>
      </c>
      <c r="H210" s="192">
        <v>4.7380000000000004</v>
      </c>
      <c r="I210" s="193"/>
      <c r="J210" s="194">
        <f>ROUND(I210*H210,2)</f>
        <v>0</v>
      </c>
      <c r="K210" s="190" t="s">
        <v>124</v>
      </c>
      <c r="L210" s="195"/>
      <c r="M210" s="196" t="s">
        <v>1</v>
      </c>
      <c r="N210" s="197" t="s">
        <v>38</v>
      </c>
      <c r="O210" s="58"/>
      <c r="P210" s="153">
        <f>O210*H210</f>
        <v>0</v>
      </c>
      <c r="Q210" s="153">
        <v>0.13100000000000001</v>
      </c>
      <c r="R210" s="153">
        <f>Q210*H210</f>
        <v>0.62067800000000006</v>
      </c>
      <c r="S210" s="153">
        <v>0</v>
      </c>
      <c r="T210" s="154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5" t="s">
        <v>163</v>
      </c>
      <c r="AT210" s="155" t="s">
        <v>268</v>
      </c>
      <c r="AU210" s="155" t="s">
        <v>83</v>
      </c>
      <c r="AY210" s="17" t="s">
        <v>117</v>
      </c>
      <c r="BE210" s="156">
        <f>IF(N210="základní",J210,0)</f>
        <v>0</v>
      </c>
      <c r="BF210" s="156">
        <f>IF(N210="snížená",J210,0)</f>
        <v>0</v>
      </c>
      <c r="BG210" s="156">
        <f>IF(N210="zákl. přenesená",J210,0)</f>
        <v>0</v>
      </c>
      <c r="BH210" s="156">
        <f>IF(N210="sníž. přenesená",J210,0)</f>
        <v>0</v>
      </c>
      <c r="BI210" s="156">
        <f>IF(N210="nulová",J210,0)</f>
        <v>0</v>
      </c>
      <c r="BJ210" s="17" t="s">
        <v>81</v>
      </c>
      <c r="BK210" s="156">
        <f>ROUND(I210*H210,2)</f>
        <v>0</v>
      </c>
      <c r="BL210" s="17" t="s">
        <v>140</v>
      </c>
      <c r="BM210" s="155" t="s">
        <v>336</v>
      </c>
    </row>
    <row r="211" spans="1:65" s="2" customFormat="1" ht="18" x14ac:dyDescent="0.2">
      <c r="A211" s="32"/>
      <c r="B211" s="33"/>
      <c r="C211" s="32"/>
      <c r="D211" s="157" t="s">
        <v>127</v>
      </c>
      <c r="E211" s="32"/>
      <c r="F211" s="158" t="s">
        <v>335</v>
      </c>
      <c r="G211" s="32"/>
      <c r="H211" s="32"/>
      <c r="I211" s="159"/>
      <c r="J211" s="32"/>
      <c r="K211" s="32"/>
      <c r="L211" s="33"/>
      <c r="M211" s="160"/>
      <c r="N211" s="161"/>
      <c r="O211" s="58"/>
      <c r="P211" s="58"/>
      <c r="Q211" s="58"/>
      <c r="R211" s="58"/>
      <c r="S211" s="58"/>
      <c r="T211" s="59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7" t="s">
        <v>127</v>
      </c>
      <c r="AU211" s="17" t="s">
        <v>83</v>
      </c>
    </row>
    <row r="212" spans="1:65" s="13" customFormat="1" ht="10" x14ac:dyDescent="0.2">
      <c r="B212" s="162"/>
      <c r="D212" s="157" t="s">
        <v>128</v>
      </c>
      <c r="F212" s="164" t="s">
        <v>337</v>
      </c>
      <c r="H212" s="165">
        <v>4.7380000000000004</v>
      </c>
      <c r="I212" s="166"/>
      <c r="L212" s="162"/>
      <c r="M212" s="167"/>
      <c r="N212" s="168"/>
      <c r="O212" s="168"/>
      <c r="P212" s="168"/>
      <c r="Q212" s="168"/>
      <c r="R212" s="168"/>
      <c r="S212" s="168"/>
      <c r="T212" s="169"/>
      <c r="AT212" s="163" t="s">
        <v>128</v>
      </c>
      <c r="AU212" s="163" t="s">
        <v>83</v>
      </c>
      <c r="AV212" s="13" t="s">
        <v>83</v>
      </c>
      <c r="AW212" s="13" t="s">
        <v>3</v>
      </c>
      <c r="AX212" s="13" t="s">
        <v>81</v>
      </c>
      <c r="AY212" s="163" t="s">
        <v>117</v>
      </c>
    </row>
    <row r="213" spans="1:65" s="12" customFormat="1" ht="22.75" customHeight="1" x14ac:dyDescent="0.25">
      <c r="B213" s="130"/>
      <c r="D213" s="131" t="s">
        <v>72</v>
      </c>
      <c r="E213" s="141" t="s">
        <v>164</v>
      </c>
      <c r="F213" s="141" t="s">
        <v>338</v>
      </c>
      <c r="I213" s="133"/>
      <c r="J213" s="142">
        <f>BK213</f>
        <v>0</v>
      </c>
      <c r="L213" s="130"/>
      <c r="M213" s="135"/>
      <c r="N213" s="136"/>
      <c r="O213" s="136"/>
      <c r="P213" s="137">
        <f>SUM(P214:P260)</f>
        <v>0</v>
      </c>
      <c r="Q213" s="136"/>
      <c r="R213" s="137">
        <f>SUM(R214:R260)</f>
        <v>91.629029599999996</v>
      </c>
      <c r="S213" s="136"/>
      <c r="T213" s="138">
        <f>SUM(T214:T260)</f>
        <v>0</v>
      </c>
      <c r="AR213" s="131" t="s">
        <v>81</v>
      </c>
      <c r="AT213" s="139" t="s">
        <v>72</v>
      </c>
      <c r="AU213" s="139" t="s">
        <v>81</v>
      </c>
      <c r="AY213" s="131" t="s">
        <v>117</v>
      </c>
      <c r="BK213" s="140">
        <f>SUM(BK214:BK260)</f>
        <v>0</v>
      </c>
    </row>
    <row r="214" spans="1:65" s="2" customFormat="1" ht="24.15" customHeight="1" x14ac:dyDescent="0.2">
      <c r="A214" s="32"/>
      <c r="B214" s="143"/>
      <c r="C214" s="144" t="s">
        <v>339</v>
      </c>
      <c r="D214" s="144" t="s">
        <v>120</v>
      </c>
      <c r="E214" s="145" t="s">
        <v>340</v>
      </c>
      <c r="F214" s="146" t="s">
        <v>341</v>
      </c>
      <c r="G214" s="147" t="s">
        <v>137</v>
      </c>
      <c r="H214" s="148">
        <v>6</v>
      </c>
      <c r="I214" s="149"/>
      <c r="J214" s="150">
        <f>ROUND(I214*H214,2)</f>
        <v>0</v>
      </c>
      <c r="K214" s="146" t="s">
        <v>124</v>
      </c>
      <c r="L214" s="33"/>
      <c r="M214" s="151" t="s">
        <v>1</v>
      </c>
      <c r="N214" s="152" t="s">
        <v>38</v>
      </c>
      <c r="O214" s="58"/>
      <c r="P214" s="153">
        <f>O214*H214</f>
        <v>0</v>
      </c>
      <c r="Q214" s="153">
        <v>0.10931</v>
      </c>
      <c r="R214" s="153">
        <f>Q214*H214</f>
        <v>0.65586</v>
      </c>
      <c r="S214" s="153">
        <v>0</v>
      </c>
      <c r="T214" s="154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5" t="s">
        <v>140</v>
      </c>
      <c r="AT214" s="155" t="s">
        <v>120</v>
      </c>
      <c r="AU214" s="155" t="s">
        <v>83</v>
      </c>
      <c r="AY214" s="17" t="s">
        <v>117</v>
      </c>
      <c r="BE214" s="156">
        <f>IF(N214="základní",J214,0)</f>
        <v>0</v>
      </c>
      <c r="BF214" s="156">
        <f>IF(N214="snížená",J214,0)</f>
        <v>0</v>
      </c>
      <c r="BG214" s="156">
        <f>IF(N214="zákl. přenesená",J214,0)</f>
        <v>0</v>
      </c>
      <c r="BH214" s="156">
        <f>IF(N214="sníž. přenesená",J214,0)</f>
        <v>0</v>
      </c>
      <c r="BI214" s="156">
        <f>IF(N214="nulová",J214,0)</f>
        <v>0</v>
      </c>
      <c r="BJ214" s="17" t="s">
        <v>81</v>
      </c>
      <c r="BK214" s="156">
        <f>ROUND(I214*H214,2)</f>
        <v>0</v>
      </c>
      <c r="BL214" s="17" t="s">
        <v>140</v>
      </c>
      <c r="BM214" s="155" t="s">
        <v>342</v>
      </c>
    </row>
    <row r="215" spans="1:65" s="2" customFormat="1" ht="18" x14ac:dyDescent="0.2">
      <c r="A215" s="32"/>
      <c r="B215" s="33"/>
      <c r="C215" s="32"/>
      <c r="D215" s="157" t="s">
        <v>127</v>
      </c>
      <c r="E215" s="32"/>
      <c r="F215" s="158" t="s">
        <v>343</v>
      </c>
      <c r="G215" s="32"/>
      <c r="H215" s="32"/>
      <c r="I215" s="159"/>
      <c r="J215" s="32"/>
      <c r="K215" s="32"/>
      <c r="L215" s="33"/>
      <c r="M215" s="160"/>
      <c r="N215" s="161"/>
      <c r="O215" s="58"/>
      <c r="P215" s="58"/>
      <c r="Q215" s="58"/>
      <c r="R215" s="58"/>
      <c r="S215" s="58"/>
      <c r="T215" s="59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7" t="s">
        <v>127</v>
      </c>
      <c r="AU215" s="17" t="s">
        <v>83</v>
      </c>
    </row>
    <row r="216" spans="1:65" s="13" customFormat="1" ht="10" x14ac:dyDescent="0.2">
      <c r="B216" s="162"/>
      <c r="D216" s="157" t="s">
        <v>128</v>
      </c>
      <c r="E216" s="163" t="s">
        <v>1</v>
      </c>
      <c r="F216" s="164" t="s">
        <v>344</v>
      </c>
      <c r="H216" s="165">
        <v>6</v>
      </c>
      <c r="I216" s="166"/>
      <c r="L216" s="162"/>
      <c r="M216" s="167"/>
      <c r="N216" s="168"/>
      <c r="O216" s="168"/>
      <c r="P216" s="168"/>
      <c r="Q216" s="168"/>
      <c r="R216" s="168"/>
      <c r="S216" s="168"/>
      <c r="T216" s="169"/>
      <c r="AT216" s="163" t="s">
        <v>128</v>
      </c>
      <c r="AU216" s="163" t="s">
        <v>83</v>
      </c>
      <c r="AV216" s="13" t="s">
        <v>83</v>
      </c>
      <c r="AW216" s="13" t="s">
        <v>30</v>
      </c>
      <c r="AX216" s="13" t="s">
        <v>81</v>
      </c>
      <c r="AY216" s="163" t="s">
        <v>117</v>
      </c>
    </row>
    <row r="217" spans="1:65" s="2" customFormat="1" ht="16.5" customHeight="1" x14ac:dyDescent="0.2">
      <c r="A217" s="32"/>
      <c r="B217" s="143"/>
      <c r="C217" s="188" t="s">
        <v>345</v>
      </c>
      <c r="D217" s="188" t="s">
        <v>268</v>
      </c>
      <c r="E217" s="189" t="s">
        <v>346</v>
      </c>
      <c r="F217" s="190" t="s">
        <v>347</v>
      </c>
      <c r="G217" s="191" t="s">
        <v>137</v>
      </c>
      <c r="H217" s="192">
        <v>6</v>
      </c>
      <c r="I217" s="193"/>
      <c r="J217" s="194">
        <f>ROUND(I217*H217,2)</f>
        <v>0</v>
      </c>
      <c r="K217" s="190" t="s">
        <v>124</v>
      </c>
      <c r="L217" s="195"/>
      <c r="M217" s="196" t="s">
        <v>1</v>
      </c>
      <c r="N217" s="197" t="s">
        <v>38</v>
      </c>
      <c r="O217" s="58"/>
      <c r="P217" s="153">
        <f>O217*H217</f>
        <v>0</v>
      </c>
      <c r="Q217" s="153">
        <v>9.5000000000000001E-2</v>
      </c>
      <c r="R217" s="153">
        <f>Q217*H217</f>
        <v>0.57000000000000006</v>
      </c>
      <c r="S217" s="153">
        <v>0</v>
      </c>
      <c r="T217" s="154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5" t="s">
        <v>163</v>
      </c>
      <c r="AT217" s="155" t="s">
        <v>268</v>
      </c>
      <c r="AU217" s="155" t="s">
        <v>83</v>
      </c>
      <c r="AY217" s="17" t="s">
        <v>117</v>
      </c>
      <c r="BE217" s="156">
        <f>IF(N217="základní",J217,0)</f>
        <v>0</v>
      </c>
      <c r="BF217" s="156">
        <f>IF(N217="snížená",J217,0)</f>
        <v>0</v>
      </c>
      <c r="BG217" s="156">
        <f>IF(N217="zákl. přenesená",J217,0)</f>
        <v>0</v>
      </c>
      <c r="BH217" s="156">
        <f>IF(N217="sníž. přenesená",J217,0)</f>
        <v>0</v>
      </c>
      <c r="BI217" s="156">
        <f>IF(N217="nulová",J217,0)</f>
        <v>0</v>
      </c>
      <c r="BJ217" s="17" t="s">
        <v>81</v>
      </c>
      <c r="BK217" s="156">
        <f>ROUND(I217*H217,2)</f>
        <v>0</v>
      </c>
      <c r="BL217" s="17" t="s">
        <v>140</v>
      </c>
      <c r="BM217" s="155" t="s">
        <v>348</v>
      </c>
    </row>
    <row r="218" spans="1:65" s="2" customFormat="1" ht="10" x14ac:dyDescent="0.2">
      <c r="A218" s="32"/>
      <c r="B218" s="33"/>
      <c r="C218" s="32"/>
      <c r="D218" s="157" t="s">
        <v>127</v>
      </c>
      <c r="E218" s="32"/>
      <c r="F218" s="158" t="s">
        <v>347</v>
      </c>
      <c r="G218" s="32"/>
      <c r="H218" s="32"/>
      <c r="I218" s="159"/>
      <c r="J218" s="32"/>
      <c r="K218" s="32"/>
      <c r="L218" s="33"/>
      <c r="M218" s="160"/>
      <c r="N218" s="161"/>
      <c r="O218" s="58"/>
      <c r="P218" s="58"/>
      <c r="Q218" s="58"/>
      <c r="R218" s="58"/>
      <c r="S218" s="58"/>
      <c r="T218" s="59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T218" s="17" t="s">
        <v>127</v>
      </c>
      <c r="AU218" s="17" t="s">
        <v>83</v>
      </c>
    </row>
    <row r="219" spans="1:65" s="2" customFormat="1" ht="24.15" customHeight="1" x14ac:dyDescent="0.2">
      <c r="A219" s="32"/>
      <c r="B219" s="143"/>
      <c r="C219" s="144" t="s">
        <v>349</v>
      </c>
      <c r="D219" s="144" t="s">
        <v>120</v>
      </c>
      <c r="E219" s="145" t="s">
        <v>350</v>
      </c>
      <c r="F219" s="146" t="s">
        <v>351</v>
      </c>
      <c r="G219" s="147" t="s">
        <v>137</v>
      </c>
      <c r="H219" s="148">
        <v>4</v>
      </c>
      <c r="I219" s="149"/>
      <c r="J219" s="150">
        <f>ROUND(I219*H219,2)</f>
        <v>0</v>
      </c>
      <c r="K219" s="146" t="s">
        <v>124</v>
      </c>
      <c r="L219" s="33"/>
      <c r="M219" s="151" t="s">
        <v>1</v>
      </c>
      <c r="N219" s="152" t="s">
        <v>38</v>
      </c>
      <c r="O219" s="58"/>
      <c r="P219" s="153">
        <f>O219*H219</f>
        <v>0</v>
      </c>
      <c r="Q219" s="153">
        <v>6.9999999999999999E-4</v>
      </c>
      <c r="R219" s="153">
        <f>Q219*H219</f>
        <v>2.8E-3</v>
      </c>
      <c r="S219" s="153">
        <v>0</v>
      </c>
      <c r="T219" s="154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5" t="s">
        <v>140</v>
      </c>
      <c r="AT219" s="155" t="s">
        <v>120</v>
      </c>
      <c r="AU219" s="155" t="s">
        <v>83</v>
      </c>
      <c r="AY219" s="17" t="s">
        <v>117</v>
      </c>
      <c r="BE219" s="156">
        <f>IF(N219="základní",J219,0)</f>
        <v>0</v>
      </c>
      <c r="BF219" s="156">
        <f>IF(N219="snížená",J219,0)</f>
        <v>0</v>
      </c>
      <c r="BG219" s="156">
        <f>IF(N219="zákl. přenesená",J219,0)</f>
        <v>0</v>
      </c>
      <c r="BH219" s="156">
        <f>IF(N219="sníž. přenesená",J219,0)</f>
        <v>0</v>
      </c>
      <c r="BI219" s="156">
        <f>IF(N219="nulová",J219,0)</f>
        <v>0</v>
      </c>
      <c r="BJ219" s="17" t="s">
        <v>81</v>
      </c>
      <c r="BK219" s="156">
        <f>ROUND(I219*H219,2)</f>
        <v>0</v>
      </c>
      <c r="BL219" s="17" t="s">
        <v>140</v>
      </c>
      <c r="BM219" s="155" t="s">
        <v>352</v>
      </c>
    </row>
    <row r="220" spans="1:65" s="2" customFormat="1" ht="18" x14ac:dyDescent="0.2">
      <c r="A220" s="32"/>
      <c r="B220" s="33"/>
      <c r="C220" s="32"/>
      <c r="D220" s="157" t="s">
        <v>127</v>
      </c>
      <c r="E220" s="32"/>
      <c r="F220" s="158" t="s">
        <v>353</v>
      </c>
      <c r="G220" s="32"/>
      <c r="H220" s="32"/>
      <c r="I220" s="159"/>
      <c r="J220" s="32"/>
      <c r="K220" s="32"/>
      <c r="L220" s="33"/>
      <c r="M220" s="160"/>
      <c r="N220" s="161"/>
      <c r="O220" s="58"/>
      <c r="P220" s="58"/>
      <c r="Q220" s="58"/>
      <c r="R220" s="58"/>
      <c r="S220" s="58"/>
      <c r="T220" s="59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7" t="s">
        <v>127</v>
      </c>
      <c r="AU220" s="17" t="s">
        <v>83</v>
      </c>
    </row>
    <row r="221" spans="1:65" s="13" customFormat="1" ht="10" x14ac:dyDescent="0.2">
      <c r="B221" s="162"/>
      <c r="D221" s="157" t="s">
        <v>128</v>
      </c>
      <c r="E221" s="163" t="s">
        <v>1</v>
      </c>
      <c r="F221" s="164" t="s">
        <v>354</v>
      </c>
      <c r="H221" s="165">
        <v>4</v>
      </c>
      <c r="I221" s="166"/>
      <c r="L221" s="162"/>
      <c r="M221" s="167"/>
      <c r="N221" s="168"/>
      <c r="O221" s="168"/>
      <c r="P221" s="168"/>
      <c r="Q221" s="168"/>
      <c r="R221" s="168"/>
      <c r="S221" s="168"/>
      <c r="T221" s="169"/>
      <c r="AT221" s="163" t="s">
        <v>128</v>
      </c>
      <c r="AU221" s="163" t="s">
        <v>83</v>
      </c>
      <c r="AV221" s="13" t="s">
        <v>83</v>
      </c>
      <c r="AW221" s="13" t="s">
        <v>30</v>
      </c>
      <c r="AX221" s="13" t="s">
        <v>81</v>
      </c>
      <c r="AY221" s="163" t="s">
        <v>117</v>
      </c>
    </row>
    <row r="222" spans="1:65" s="2" customFormat="1" ht="24.15" customHeight="1" x14ac:dyDescent="0.2">
      <c r="A222" s="32"/>
      <c r="B222" s="143"/>
      <c r="C222" s="188" t="s">
        <v>355</v>
      </c>
      <c r="D222" s="188" t="s">
        <v>268</v>
      </c>
      <c r="E222" s="189" t="s">
        <v>356</v>
      </c>
      <c r="F222" s="190" t="s">
        <v>357</v>
      </c>
      <c r="G222" s="191" t="s">
        <v>137</v>
      </c>
      <c r="H222" s="192">
        <v>4</v>
      </c>
      <c r="I222" s="193"/>
      <c r="J222" s="194">
        <f>ROUND(I222*H222,2)</f>
        <v>0</v>
      </c>
      <c r="K222" s="190" t="s">
        <v>124</v>
      </c>
      <c r="L222" s="195"/>
      <c r="M222" s="196" t="s">
        <v>1</v>
      </c>
      <c r="N222" s="197" t="s">
        <v>38</v>
      </c>
      <c r="O222" s="58"/>
      <c r="P222" s="153">
        <f>O222*H222</f>
        <v>0</v>
      </c>
      <c r="Q222" s="153">
        <v>1.2999999999999999E-3</v>
      </c>
      <c r="R222" s="153">
        <f>Q222*H222</f>
        <v>5.1999999999999998E-3</v>
      </c>
      <c r="S222" s="153">
        <v>0</v>
      </c>
      <c r="T222" s="154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5" t="s">
        <v>163</v>
      </c>
      <c r="AT222" s="155" t="s">
        <v>268</v>
      </c>
      <c r="AU222" s="155" t="s">
        <v>83</v>
      </c>
      <c r="AY222" s="17" t="s">
        <v>117</v>
      </c>
      <c r="BE222" s="156">
        <f>IF(N222="základní",J222,0)</f>
        <v>0</v>
      </c>
      <c r="BF222" s="156">
        <f>IF(N222="snížená",J222,0)</f>
        <v>0</v>
      </c>
      <c r="BG222" s="156">
        <f>IF(N222="zákl. přenesená",J222,0)</f>
        <v>0</v>
      </c>
      <c r="BH222" s="156">
        <f>IF(N222="sníž. přenesená",J222,0)</f>
        <v>0</v>
      </c>
      <c r="BI222" s="156">
        <f>IF(N222="nulová",J222,0)</f>
        <v>0</v>
      </c>
      <c r="BJ222" s="17" t="s">
        <v>81</v>
      </c>
      <c r="BK222" s="156">
        <f>ROUND(I222*H222,2)</f>
        <v>0</v>
      </c>
      <c r="BL222" s="17" t="s">
        <v>140</v>
      </c>
      <c r="BM222" s="155" t="s">
        <v>358</v>
      </c>
    </row>
    <row r="223" spans="1:65" s="2" customFormat="1" ht="10" x14ac:dyDescent="0.2">
      <c r="A223" s="32"/>
      <c r="B223" s="33"/>
      <c r="C223" s="32"/>
      <c r="D223" s="157" t="s">
        <v>127</v>
      </c>
      <c r="E223" s="32"/>
      <c r="F223" s="158" t="s">
        <v>357</v>
      </c>
      <c r="G223" s="32"/>
      <c r="H223" s="32"/>
      <c r="I223" s="159"/>
      <c r="J223" s="32"/>
      <c r="K223" s="32"/>
      <c r="L223" s="33"/>
      <c r="M223" s="160"/>
      <c r="N223" s="161"/>
      <c r="O223" s="58"/>
      <c r="P223" s="58"/>
      <c r="Q223" s="58"/>
      <c r="R223" s="58"/>
      <c r="S223" s="58"/>
      <c r="T223" s="59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7" t="s">
        <v>127</v>
      </c>
      <c r="AU223" s="17" t="s">
        <v>83</v>
      </c>
    </row>
    <row r="224" spans="1:65" s="2" customFormat="1" ht="24.15" customHeight="1" x14ac:dyDescent="0.2">
      <c r="A224" s="32"/>
      <c r="B224" s="143"/>
      <c r="C224" s="144" t="s">
        <v>359</v>
      </c>
      <c r="D224" s="144" t="s">
        <v>120</v>
      </c>
      <c r="E224" s="145" t="s">
        <v>360</v>
      </c>
      <c r="F224" s="146" t="s">
        <v>361</v>
      </c>
      <c r="G224" s="147" t="s">
        <v>137</v>
      </c>
      <c r="H224" s="148">
        <v>2</v>
      </c>
      <c r="I224" s="149"/>
      <c r="J224" s="150">
        <f>ROUND(I224*H224,2)</f>
        <v>0</v>
      </c>
      <c r="K224" s="146" t="s">
        <v>124</v>
      </c>
      <c r="L224" s="33"/>
      <c r="M224" s="151" t="s">
        <v>1</v>
      </c>
      <c r="N224" s="152" t="s">
        <v>38</v>
      </c>
      <c r="O224" s="58"/>
      <c r="P224" s="153">
        <f>O224*H224</f>
        <v>0</v>
      </c>
      <c r="Q224" s="153">
        <v>0.11241</v>
      </c>
      <c r="R224" s="153">
        <f>Q224*H224</f>
        <v>0.22481999999999999</v>
      </c>
      <c r="S224" s="153">
        <v>0</v>
      </c>
      <c r="T224" s="154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5" t="s">
        <v>140</v>
      </c>
      <c r="AT224" s="155" t="s">
        <v>120</v>
      </c>
      <c r="AU224" s="155" t="s">
        <v>83</v>
      </c>
      <c r="AY224" s="17" t="s">
        <v>117</v>
      </c>
      <c r="BE224" s="156">
        <f>IF(N224="základní",J224,0)</f>
        <v>0</v>
      </c>
      <c r="BF224" s="156">
        <f>IF(N224="snížená",J224,0)</f>
        <v>0</v>
      </c>
      <c r="BG224" s="156">
        <f>IF(N224="zákl. přenesená",J224,0)</f>
        <v>0</v>
      </c>
      <c r="BH224" s="156">
        <f>IF(N224="sníž. přenesená",J224,0)</f>
        <v>0</v>
      </c>
      <c r="BI224" s="156">
        <f>IF(N224="nulová",J224,0)</f>
        <v>0</v>
      </c>
      <c r="BJ224" s="17" t="s">
        <v>81</v>
      </c>
      <c r="BK224" s="156">
        <f>ROUND(I224*H224,2)</f>
        <v>0</v>
      </c>
      <c r="BL224" s="17" t="s">
        <v>140</v>
      </c>
      <c r="BM224" s="155" t="s">
        <v>362</v>
      </c>
    </row>
    <row r="225" spans="1:65" s="2" customFormat="1" ht="18" x14ac:dyDescent="0.2">
      <c r="A225" s="32"/>
      <c r="B225" s="33"/>
      <c r="C225" s="32"/>
      <c r="D225" s="157" t="s">
        <v>127</v>
      </c>
      <c r="E225" s="32"/>
      <c r="F225" s="158" t="s">
        <v>363</v>
      </c>
      <c r="G225" s="32"/>
      <c r="H225" s="32"/>
      <c r="I225" s="159"/>
      <c r="J225" s="32"/>
      <c r="K225" s="32"/>
      <c r="L225" s="33"/>
      <c r="M225" s="160"/>
      <c r="N225" s="161"/>
      <c r="O225" s="58"/>
      <c r="P225" s="58"/>
      <c r="Q225" s="58"/>
      <c r="R225" s="58"/>
      <c r="S225" s="58"/>
      <c r="T225" s="59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7" t="s">
        <v>127</v>
      </c>
      <c r="AU225" s="17" t="s">
        <v>83</v>
      </c>
    </row>
    <row r="226" spans="1:65" s="2" customFormat="1" ht="21.75" customHeight="1" x14ac:dyDescent="0.2">
      <c r="A226" s="32"/>
      <c r="B226" s="143"/>
      <c r="C226" s="188" t="s">
        <v>364</v>
      </c>
      <c r="D226" s="188" t="s">
        <v>268</v>
      </c>
      <c r="E226" s="189" t="s">
        <v>365</v>
      </c>
      <c r="F226" s="190" t="s">
        <v>366</v>
      </c>
      <c r="G226" s="191" t="s">
        <v>137</v>
      </c>
      <c r="H226" s="192">
        <v>2</v>
      </c>
      <c r="I226" s="193"/>
      <c r="J226" s="194">
        <f>ROUND(I226*H226,2)</f>
        <v>0</v>
      </c>
      <c r="K226" s="190" t="s">
        <v>124</v>
      </c>
      <c r="L226" s="195"/>
      <c r="M226" s="196" t="s">
        <v>1</v>
      </c>
      <c r="N226" s="197" t="s">
        <v>38</v>
      </c>
      <c r="O226" s="58"/>
      <c r="P226" s="153">
        <f>O226*H226</f>
        <v>0</v>
      </c>
      <c r="Q226" s="153">
        <v>6.1000000000000004E-3</v>
      </c>
      <c r="R226" s="153">
        <f>Q226*H226</f>
        <v>1.2200000000000001E-2</v>
      </c>
      <c r="S226" s="153">
        <v>0</v>
      </c>
      <c r="T226" s="154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5" t="s">
        <v>163</v>
      </c>
      <c r="AT226" s="155" t="s">
        <v>268</v>
      </c>
      <c r="AU226" s="155" t="s">
        <v>83</v>
      </c>
      <c r="AY226" s="17" t="s">
        <v>117</v>
      </c>
      <c r="BE226" s="156">
        <f>IF(N226="základní",J226,0)</f>
        <v>0</v>
      </c>
      <c r="BF226" s="156">
        <f>IF(N226="snížená",J226,0)</f>
        <v>0</v>
      </c>
      <c r="BG226" s="156">
        <f>IF(N226="zákl. přenesená",J226,0)</f>
        <v>0</v>
      </c>
      <c r="BH226" s="156">
        <f>IF(N226="sníž. přenesená",J226,0)</f>
        <v>0</v>
      </c>
      <c r="BI226" s="156">
        <f>IF(N226="nulová",J226,0)</f>
        <v>0</v>
      </c>
      <c r="BJ226" s="17" t="s">
        <v>81</v>
      </c>
      <c r="BK226" s="156">
        <f>ROUND(I226*H226,2)</f>
        <v>0</v>
      </c>
      <c r="BL226" s="17" t="s">
        <v>140</v>
      </c>
      <c r="BM226" s="155" t="s">
        <v>367</v>
      </c>
    </row>
    <row r="227" spans="1:65" s="2" customFormat="1" ht="10" x14ac:dyDescent="0.2">
      <c r="A227" s="32"/>
      <c r="B227" s="33"/>
      <c r="C227" s="32"/>
      <c r="D227" s="157" t="s">
        <v>127</v>
      </c>
      <c r="E227" s="32"/>
      <c r="F227" s="158" t="s">
        <v>366</v>
      </c>
      <c r="G227" s="32"/>
      <c r="H227" s="32"/>
      <c r="I227" s="159"/>
      <c r="J227" s="32"/>
      <c r="K227" s="32"/>
      <c r="L227" s="33"/>
      <c r="M227" s="160"/>
      <c r="N227" s="161"/>
      <c r="O227" s="58"/>
      <c r="P227" s="58"/>
      <c r="Q227" s="58"/>
      <c r="R227" s="58"/>
      <c r="S227" s="58"/>
      <c r="T227" s="59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7" t="s">
        <v>127</v>
      </c>
      <c r="AU227" s="17" t="s">
        <v>83</v>
      </c>
    </row>
    <row r="228" spans="1:65" s="2" customFormat="1" ht="16.5" customHeight="1" x14ac:dyDescent="0.2">
      <c r="A228" s="32"/>
      <c r="B228" s="143"/>
      <c r="C228" s="188" t="s">
        <v>368</v>
      </c>
      <c r="D228" s="188" t="s">
        <v>268</v>
      </c>
      <c r="E228" s="189" t="s">
        <v>369</v>
      </c>
      <c r="F228" s="190" t="s">
        <v>370</v>
      </c>
      <c r="G228" s="191" t="s">
        <v>137</v>
      </c>
      <c r="H228" s="192">
        <v>2</v>
      </c>
      <c r="I228" s="193"/>
      <c r="J228" s="194">
        <f>ROUND(I228*H228,2)</f>
        <v>0</v>
      </c>
      <c r="K228" s="190" t="s">
        <v>124</v>
      </c>
      <c r="L228" s="195"/>
      <c r="M228" s="196" t="s">
        <v>1</v>
      </c>
      <c r="N228" s="197" t="s">
        <v>38</v>
      </c>
      <c r="O228" s="58"/>
      <c r="P228" s="153">
        <f>O228*H228</f>
        <v>0</v>
      </c>
      <c r="Q228" s="153">
        <v>3.0000000000000001E-3</v>
      </c>
      <c r="R228" s="153">
        <f>Q228*H228</f>
        <v>6.0000000000000001E-3</v>
      </c>
      <c r="S228" s="153">
        <v>0</v>
      </c>
      <c r="T228" s="154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5" t="s">
        <v>163</v>
      </c>
      <c r="AT228" s="155" t="s">
        <v>268</v>
      </c>
      <c r="AU228" s="155" t="s">
        <v>83</v>
      </c>
      <c r="AY228" s="17" t="s">
        <v>117</v>
      </c>
      <c r="BE228" s="156">
        <f>IF(N228="základní",J228,0)</f>
        <v>0</v>
      </c>
      <c r="BF228" s="156">
        <f>IF(N228="snížená",J228,0)</f>
        <v>0</v>
      </c>
      <c r="BG228" s="156">
        <f>IF(N228="zákl. přenesená",J228,0)</f>
        <v>0</v>
      </c>
      <c r="BH228" s="156">
        <f>IF(N228="sníž. přenesená",J228,0)</f>
        <v>0</v>
      </c>
      <c r="BI228" s="156">
        <f>IF(N228="nulová",J228,0)</f>
        <v>0</v>
      </c>
      <c r="BJ228" s="17" t="s">
        <v>81</v>
      </c>
      <c r="BK228" s="156">
        <f>ROUND(I228*H228,2)</f>
        <v>0</v>
      </c>
      <c r="BL228" s="17" t="s">
        <v>140</v>
      </c>
      <c r="BM228" s="155" t="s">
        <v>371</v>
      </c>
    </row>
    <row r="229" spans="1:65" s="2" customFormat="1" ht="10" x14ac:dyDescent="0.2">
      <c r="A229" s="32"/>
      <c r="B229" s="33"/>
      <c r="C229" s="32"/>
      <c r="D229" s="157" t="s">
        <v>127</v>
      </c>
      <c r="E229" s="32"/>
      <c r="F229" s="158" t="s">
        <v>370</v>
      </c>
      <c r="G229" s="32"/>
      <c r="H229" s="32"/>
      <c r="I229" s="159"/>
      <c r="J229" s="32"/>
      <c r="K229" s="32"/>
      <c r="L229" s="33"/>
      <c r="M229" s="160"/>
      <c r="N229" s="161"/>
      <c r="O229" s="58"/>
      <c r="P229" s="58"/>
      <c r="Q229" s="58"/>
      <c r="R229" s="58"/>
      <c r="S229" s="58"/>
      <c r="T229" s="59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7" t="s">
        <v>127</v>
      </c>
      <c r="AU229" s="17" t="s">
        <v>83</v>
      </c>
    </row>
    <row r="230" spans="1:65" s="2" customFormat="1" ht="21.75" customHeight="1" x14ac:dyDescent="0.2">
      <c r="A230" s="32"/>
      <c r="B230" s="143"/>
      <c r="C230" s="188" t="s">
        <v>372</v>
      </c>
      <c r="D230" s="188" t="s">
        <v>268</v>
      </c>
      <c r="E230" s="189" t="s">
        <v>373</v>
      </c>
      <c r="F230" s="190" t="s">
        <v>374</v>
      </c>
      <c r="G230" s="191" t="s">
        <v>137</v>
      </c>
      <c r="H230" s="192">
        <v>4</v>
      </c>
      <c r="I230" s="193"/>
      <c r="J230" s="194">
        <f>ROUND(I230*H230,2)</f>
        <v>0</v>
      </c>
      <c r="K230" s="190" t="s">
        <v>124</v>
      </c>
      <c r="L230" s="195"/>
      <c r="M230" s="196" t="s">
        <v>1</v>
      </c>
      <c r="N230" s="197" t="s">
        <v>38</v>
      </c>
      <c r="O230" s="58"/>
      <c r="P230" s="153">
        <f>O230*H230</f>
        <v>0</v>
      </c>
      <c r="Q230" s="153">
        <v>3.5E-4</v>
      </c>
      <c r="R230" s="153">
        <f>Q230*H230</f>
        <v>1.4E-3</v>
      </c>
      <c r="S230" s="153">
        <v>0</v>
      </c>
      <c r="T230" s="154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5" t="s">
        <v>163</v>
      </c>
      <c r="AT230" s="155" t="s">
        <v>268</v>
      </c>
      <c r="AU230" s="155" t="s">
        <v>83</v>
      </c>
      <c r="AY230" s="17" t="s">
        <v>117</v>
      </c>
      <c r="BE230" s="156">
        <f>IF(N230="základní",J230,0)</f>
        <v>0</v>
      </c>
      <c r="BF230" s="156">
        <f>IF(N230="snížená",J230,0)</f>
        <v>0</v>
      </c>
      <c r="BG230" s="156">
        <f>IF(N230="zákl. přenesená",J230,0)</f>
        <v>0</v>
      </c>
      <c r="BH230" s="156">
        <f>IF(N230="sníž. přenesená",J230,0)</f>
        <v>0</v>
      </c>
      <c r="BI230" s="156">
        <f>IF(N230="nulová",J230,0)</f>
        <v>0</v>
      </c>
      <c r="BJ230" s="17" t="s">
        <v>81</v>
      </c>
      <c r="BK230" s="156">
        <f>ROUND(I230*H230,2)</f>
        <v>0</v>
      </c>
      <c r="BL230" s="17" t="s">
        <v>140</v>
      </c>
      <c r="BM230" s="155" t="s">
        <v>375</v>
      </c>
    </row>
    <row r="231" spans="1:65" s="2" customFormat="1" ht="10" x14ac:dyDescent="0.2">
      <c r="A231" s="32"/>
      <c r="B231" s="33"/>
      <c r="C231" s="32"/>
      <c r="D231" s="157" t="s">
        <v>127</v>
      </c>
      <c r="E231" s="32"/>
      <c r="F231" s="158" t="s">
        <v>374</v>
      </c>
      <c r="G231" s="32"/>
      <c r="H231" s="32"/>
      <c r="I231" s="159"/>
      <c r="J231" s="32"/>
      <c r="K231" s="32"/>
      <c r="L231" s="33"/>
      <c r="M231" s="160"/>
      <c r="N231" s="161"/>
      <c r="O231" s="58"/>
      <c r="P231" s="58"/>
      <c r="Q231" s="58"/>
      <c r="R231" s="58"/>
      <c r="S231" s="58"/>
      <c r="T231" s="59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7" t="s">
        <v>127</v>
      </c>
      <c r="AU231" s="17" t="s">
        <v>83</v>
      </c>
    </row>
    <row r="232" spans="1:65" s="2" customFormat="1" ht="16.5" customHeight="1" x14ac:dyDescent="0.2">
      <c r="A232" s="32"/>
      <c r="B232" s="143"/>
      <c r="C232" s="188" t="s">
        <v>376</v>
      </c>
      <c r="D232" s="188" t="s">
        <v>268</v>
      </c>
      <c r="E232" s="189" t="s">
        <v>377</v>
      </c>
      <c r="F232" s="190" t="s">
        <v>378</v>
      </c>
      <c r="G232" s="191" t="s">
        <v>137</v>
      </c>
      <c r="H232" s="192">
        <v>2</v>
      </c>
      <c r="I232" s="193"/>
      <c r="J232" s="194">
        <f>ROUND(I232*H232,2)</f>
        <v>0</v>
      </c>
      <c r="K232" s="190" t="s">
        <v>124</v>
      </c>
      <c r="L232" s="195"/>
      <c r="M232" s="196" t="s">
        <v>1</v>
      </c>
      <c r="N232" s="197" t="s">
        <v>38</v>
      </c>
      <c r="O232" s="58"/>
      <c r="P232" s="153">
        <f>O232*H232</f>
        <v>0</v>
      </c>
      <c r="Q232" s="153">
        <v>1E-4</v>
      </c>
      <c r="R232" s="153">
        <f>Q232*H232</f>
        <v>2.0000000000000001E-4</v>
      </c>
      <c r="S232" s="153">
        <v>0</v>
      </c>
      <c r="T232" s="154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5" t="s">
        <v>163</v>
      </c>
      <c r="AT232" s="155" t="s">
        <v>268</v>
      </c>
      <c r="AU232" s="155" t="s">
        <v>83</v>
      </c>
      <c r="AY232" s="17" t="s">
        <v>117</v>
      </c>
      <c r="BE232" s="156">
        <f>IF(N232="základní",J232,0)</f>
        <v>0</v>
      </c>
      <c r="BF232" s="156">
        <f>IF(N232="snížená",J232,0)</f>
        <v>0</v>
      </c>
      <c r="BG232" s="156">
        <f>IF(N232="zákl. přenesená",J232,0)</f>
        <v>0</v>
      </c>
      <c r="BH232" s="156">
        <f>IF(N232="sníž. přenesená",J232,0)</f>
        <v>0</v>
      </c>
      <c r="BI232" s="156">
        <f>IF(N232="nulová",J232,0)</f>
        <v>0</v>
      </c>
      <c r="BJ232" s="17" t="s">
        <v>81</v>
      </c>
      <c r="BK232" s="156">
        <f>ROUND(I232*H232,2)</f>
        <v>0</v>
      </c>
      <c r="BL232" s="17" t="s">
        <v>140</v>
      </c>
      <c r="BM232" s="155" t="s">
        <v>379</v>
      </c>
    </row>
    <row r="233" spans="1:65" s="2" customFormat="1" ht="10" x14ac:dyDescent="0.2">
      <c r="A233" s="32"/>
      <c r="B233" s="33"/>
      <c r="C233" s="32"/>
      <c r="D233" s="157" t="s">
        <v>127</v>
      </c>
      <c r="E233" s="32"/>
      <c r="F233" s="158" t="s">
        <v>378</v>
      </c>
      <c r="G233" s="32"/>
      <c r="H233" s="32"/>
      <c r="I233" s="159"/>
      <c r="J233" s="32"/>
      <c r="K233" s="32"/>
      <c r="L233" s="33"/>
      <c r="M233" s="160"/>
      <c r="N233" s="161"/>
      <c r="O233" s="58"/>
      <c r="P233" s="58"/>
      <c r="Q233" s="58"/>
      <c r="R233" s="58"/>
      <c r="S233" s="58"/>
      <c r="T233" s="59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7" t="s">
        <v>127</v>
      </c>
      <c r="AU233" s="17" t="s">
        <v>83</v>
      </c>
    </row>
    <row r="234" spans="1:65" s="2" customFormat="1" ht="24.15" customHeight="1" x14ac:dyDescent="0.2">
      <c r="A234" s="32"/>
      <c r="B234" s="143"/>
      <c r="C234" s="144" t="s">
        <v>380</v>
      </c>
      <c r="D234" s="144" t="s">
        <v>120</v>
      </c>
      <c r="E234" s="145" t="s">
        <v>381</v>
      </c>
      <c r="F234" s="146" t="s">
        <v>382</v>
      </c>
      <c r="G234" s="147" t="s">
        <v>184</v>
      </c>
      <c r="H234" s="148">
        <v>6</v>
      </c>
      <c r="I234" s="149"/>
      <c r="J234" s="150">
        <f>ROUND(I234*H234,2)</f>
        <v>0</v>
      </c>
      <c r="K234" s="146" t="s">
        <v>124</v>
      </c>
      <c r="L234" s="33"/>
      <c r="M234" s="151" t="s">
        <v>1</v>
      </c>
      <c r="N234" s="152" t="s">
        <v>38</v>
      </c>
      <c r="O234" s="58"/>
      <c r="P234" s="153">
        <f>O234*H234</f>
        <v>0</v>
      </c>
      <c r="Q234" s="153">
        <v>2.5999999999999999E-3</v>
      </c>
      <c r="R234" s="153">
        <f>Q234*H234</f>
        <v>1.5599999999999999E-2</v>
      </c>
      <c r="S234" s="153">
        <v>0</v>
      </c>
      <c r="T234" s="154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55" t="s">
        <v>140</v>
      </c>
      <c r="AT234" s="155" t="s">
        <v>120</v>
      </c>
      <c r="AU234" s="155" t="s">
        <v>83</v>
      </c>
      <c r="AY234" s="17" t="s">
        <v>117</v>
      </c>
      <c r="BE234" s="156">
        <f>IF(N234="základní",J234,0)</f>
        <v>0</v>
      </c>
      <c r="BF234" s="156">
        <f>IF(N234="snížená",J234,0)</f>
        <v>0</v>
      </c>
      <c r="BG234" s="156">
        <f>IF(N234="zákl. přenesená",J234,0)</f>
        <v>0</v>
      </c>
      <c r="BH234" s="156">
        <f>IF(N234="sníž. přenesená",J234,0)</f>
        <v>0</v>
      </c>
      <c r="BI234" s="156">
        <f>IF(N234="nulová",J234,0)</f>
        <v>0</v>
      </c>
      <c r="BJ234" s="17" t="s">
        <v>81</v>
      </c>
      <c r="BK234" s="156">
        <f>ROUND(I234*H234,2)</f>
        <v>0</v>
      </c>
      <c r="BL234" s="17" t="s">
        <v>140</v>
      </c>
      <c r="BM234" s="155" t="s">
        <v>383</v>
      </c>
    </row>
    <row r="235" spans="1:65" s="2" customFormat="1" ht="18" x14ac:dyDescent="0.2">
      <c r="A235" s="32"/>
      <c r="B235" s="33"/>
      <c r="C235" s="32"/>
      <c r="D235" s="157" t="s">
        <v>127</v>
      </c>
      <c r="E235" s="32"/>
      <c r="F235" s="158" t="s">
        <v>384</v>
      </c>
      <c r="G235" s="32"/>
      <c r="H235" s="32"/>
      <c r="I235" s="159"/>
      <c r="J235" s="32"/>
      <c r="K235" s="32"/>
      <c r="L235" s="33"/>
      <c r="M235" s="160"/>
      <c r="N235" s="161"/>
      <c r="O235" s="58"/>
      <c r="P235" s="58"/>
      <c r="Q235" s="58"/>
      <c r="R235" s="58"/>
      <c r="S235" s="58"/>
      <c r="T235" s="59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7" t="s">
        <v>127</v>
      </c>
      <c r="AU235" s="17" t="s">
        <v>83</v>
      </c>
    </row>
    <row r="236" spans="1:65" s="13" customFormat="1" ht="10" x14ac:dyDescent="0.2">
      <c r="B236" s="162"/>
      <c r="D236" s="157" t="s">
        <v>128</v>
      </c>
      <c r="E236" s="163" t="s">
        <v>1</v>
      </c>
      <c r="F236" s="164" t="s">
        <v>385</v>
      </c>
      <c r="H236" s="165">
        <v>3</v>
      </c>
      <c r="I236" s="166"/>
      <c r="L236" s="162"/>
      <c r="M236" s="167"/>
      <c r="N236" s="168"/>
      <c r="O236" s="168"/>
      <c r="P236" s="168"/>
      <c r="Q236" s="168"/>
      <c r="R236" s="168"/>
      <c r="S236" s="168"/>
      <c r="T236" s="169"/>
      <c r="AT236" s="163" t="s">
        <v>128</v>
      </c>
      <c r="AU236" s="163" t="s">
        <v>83</v>
      </c>
      <c r="AV236" s="13" t="s">
        <v>83</v>
      </c>
      <c r="AW236" s="13" t="s">
        <v>30</v>
      </c>
      <c r="AX236" s="13" t="s">
        <v>73</v>
      </c>
      <c r="AY236" s="163" t="s">
        <v>117</v>
      </c>
    </row>
    <row r="237" spans="1:65" s="13" customFormat="1" ht="10" x14ac:dyDescent="0.2">
      <c r="B237" s="162"/>
      <c r="D237" s="157" t="s">
        <v>128</v>
      </c>
      <c r="E237" s="163" t="s">
        <v>1</v>
      </c>
      <c r="F237" s="164" t="s">
        <v>386</v>
      </c>
      <c r="H237" s="165">
        <v>3</v>
      </c>
      <c r="I237" s="166"/>
      <c r="L237" s="162"/>
      <c r="M237" s="167"/>
      <c r="N237" s="168"/>
      <c r="O237" s="168"/>
      <c r="P237" s="168"/>
      <c r="Q237" s="168"/>
      <c r="R237" s="168"/>
      <c r="S237" s="168"/>
      <c r="T237" s="169"/>
      <c r="AT237" s="163" t="s">
        <v>128</v>
      </c>
      <c r="AU237" s="163" t="s">
        <v>83</v>
      </c>
      <c r="AV237" s="13" t="s">
        <v>83</v>
      </c>
      <c r="AW237" s="13" t="s">
        <v>30</v>
      </c>
      <c r="AX237" s="13" t="s">
        <v>73</v>
      </c>
      <c r="AY237" s="163" t="s">
        <v>117</v>
      </c>
    </row>
    <row r="238" spans="1:65" s="15" customFormat="1" ht="10" x14ac:dyDescent="0.2">
      <c r="B238" s="180"/>
      <c r="D238" s="157" t="s">
        <v>128</v>
      </c>
      <c r="E238" s="181" t="s">
        <v>1</v>
      </c>
      <c r="F238" s="182" t="s">
        <v>232</v>
      </c>
      <c r="H238" s="183">
        <v>6</v>
      </c>
      <c r="I238" s="184"/>
      <c r="L238" s="180"/>
      <c r="M238" s="185"/>
      <c r="N238" s="186"/>
      <c r="O238" s="186"/>
      <c r="P238" s="186"/>
      <c r="Q238" s="186"/>
      <c r="R238" s="186"/>
      <c r="S238" s="186"/>
      <c r="T238" s="187"/>
      <c r="AT238" s="181" t="s">
        <v>128</v>
      </c>
      <c r="AU238" s="181" t="s">
        <v>83</v>
      </c>
      <c r="AV238" s="15" t="s">
        <v>140</v>
      </c>
      <c r="AW238" s="15" t="s">
        <v>30</v>
      </c>
      <c r="AX238" s="15" t="s">
        <v>81</v>
      </c>
      <c r="AY238" s="181" t="s">
        <v>117</v>
      </c>
    </row>
    <row r="239" spans="1:65" s="2" customFormat="1" ht="16.5" customHeight="1" x14ac:dyDescent="0.2">
      <c r="A239" s="32"/>
      <c r="B239" s="143"/>
      <c r="C239" s="144" t="s">
        <v>387</v>
      </c>
      <c r="D239" s="144" t="s">
        <v>120</v>
      </c>
      <c r="E239" s="145" t="s">
        <v>388</v>
      </c>
      <c r="F239" s="146" t="s">
        <v>389</v>
      </c>
      <c r="G239" s="147" t="s">
        <v>184</v>
      </c>
      <c r="H239" s="148">
        <v>6</v>
      </c>
      <c r="I239" s="149"/>
      <c r="J239" s="150">
        <f>ROUND(I239*H239,2)</f>
        <v>0</v>
      </c>
      <c r="K239" s="146" t="s">
        <v>124</v>
      </c>
      <c r="L239" s="33"/>
      <c r="M239" s="151" t="s">
        <v>1</v>
      </c>
      <c r="N239" s="152" t="s">
        <v>38</v>
      </c>
      <c r="O239" s="58"/>
      <c r="P239" s="153">
        <f>O239*H239</f>
        <v>0</v>
      </c>
      <c r="Q239" s="153">
        <v>1.0000000000000001E-5</v>
      </c>
      <c r="R239" s="153">
        <f>Q239*H239</f>
        <v>6.0000000000000008E-5</v>
      </c>
      <c r="S239" s="153">
        <v>0</v>
      </c>
      <c r="T239" s="154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55" t="s">
        <v>140</v>
      </c>
      <c r="AT239" s="155" t="s">
        <v>120</v>
      </c>
      <c r="AU239" s="155" t="s">
        <v>83</v>
      </c>
      <c r="AY239" s="17" t="s">
        <v>117</v>
      </c>
      <c r="BE239" s="156">
        <f>IF(N239="základní",J239,0)</f>
        <v>0</v>
      </c>
      <c r="BF239" s="156">
        <f>IF(N239="snížená",J239,0)</f>
        <v>0</v>
      </c>
      <c r="BG239" s="156">
        <f>IF(N239="zákl. přenesená",J239,0)</f>
        <v>0</v>
      </c>
      <c r="BH239" s="156">
        <f>IF(N239="sníž. přenesená",J239,0)</f>
        <v>0</v>
      </c>
      <c r="BI239" s="156">
        <f>IF(N239="nulová",J239,0)</f>
        <v>0</v>
      </c>
      <c r="BJ239" s="17" t="s">
        <v>81</v>
      </c>
      <c r="BK239" s="156">
        <f>ROUND(I239*H239,2)</f>
        <v>0</v>
      </c>
      <c r="BL239" s="17" t="s">
        <v>140</v>
      </c>
      <c r="BM239" s="155" t="s">
        <v>390</v>
      </c>
    </row>
    <row r="240" spans="1:65" s="2" customFormat="1" ht="18" x14ac:dyDescent="0.2">
      <c r="A240" s="32"/>
      <c r="B240" s="33"/>
      <c r="C240" s="32"/>
      <c r="D240" s="157" t="s">
        <v>127</v>
      </c>
      <c r="E240" s="32"/>
      <c r="F240" s="158" t="s">
        <v>391</v>
      </c>
      <c r="G240" s="32"/>
      <c r="H240" s="32"/>
      <c r="I240" s="159"/>
      <c r="J240" s="32"/>
      <c r="K240" s="32"/>
      <c r="L240" s="33"/>
      <c r="M240" s="160"/>
      <c r="N240" s="161"/>
      <c r="O240" s="58"/>
      <c r="P240" s="58"/>
      <c r="Q240" s="58"/>
      <c r="R240" s="58"/>
      <c r="S240" s="58"/>
      <c r="T240" s="59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7" t="s">
        <v>127</v>
      </c>
      <c r="AU240" s="17" t="s">
        <v>83</v>
      </c>
    </row>
    <row r="241" spans="1:65" s="13" customFormat="1" ht="10" x14ac:dyDescent="0.2">
      <c r="B241" s="162"/>
      <c r="D241" s="157" t="s">
        <v>128</v>
      </c>
      <c r="E241" s="163" t="s">
        <v>1</v>
      </c>
      <c r="F241" s="164" t="s">
        <v>385</v>
      </c>
      <c r="H241" s="165">
        <v>3</v>
      </c>
      <c r="I241" s="166"/>
      <c r="L241" s="162"/>
      <c r="M241" s="167"/>
      <c r="N241" s="168"/>
      <c r="O241" s="168"/>
      <c r="P241" s="168"/>
      <c r="Q241" s="168"/>
      <c r="R241" s="168"/>
      <c r="S241" s="168"/>
      <c r="T241" s="169"/>
      <c r="AT241" s="163" t="s">
        <v>128</v>
      </c>
      <c r="AU241" s="163" t="s">
        <v>83</v>
      </c>
      <c r="AV241" s="13" t="s">
        <v>83</v>
      </c>
      <c r="AW241" s="13" t="s">
        <v>30</v>
      </c>
      <c r="AX241" s="13" t="s">
        <v>73</v>
      </c>
      <c r="AY241" s="163" t="s">
        <v>117</v>
      </c>
    </row>
    <row r="242" spans="1:65" s="13" customFormat="1" ht="10" x14ac:dyDescent="0.2">
      <c r="B242" s="162"/>
      <c r="D242" s="157" t="s">
        <v>128</v>
      </c>
      <c r="E242" s="163" t="s">
        <v>1</v>
      </c>
      <c r="F242" s="164" t="s">
        <v>386</v>
      </c>
      <c r="H242" s="165">
        <v>3</v>
      </c>
      <c r="I242" s="166"/>
      <c r="L242" s="162"/>
      <c r="M242" s="167"/>
      <c r="N242" s="168"/>
      <c r="O242" s="168"/>
      <c r="P242" s="168"/>
      <c r="Q242" s="168"/>
      <c r="R242" s="168"/>
      <c r="S242" s="168"/>
      <c r="T242" s="169"/>
      <c r="AT242" s="163" t="s">
        <v>128</v>
      </c>
      <c r="AU242" s="163" t="s">
        <v>83</v>
      </c>
      <c r="AV242" s="13" t="s">
        <v>83</v>
      </c>
      <c r="AW242" s="13" t="s">
        <v>30</v>
      </c>
      <c r="AX242" s="13" t="s">
        <v>73</v>
      </c>
      <c r="AY242" s="163" t="s">
        <v>117</v>
      </c>
    </row>
    <row r="243" spans="1:65" s="15" customFormat="1" ht="10" x14ac:dyDescent="0.2">
      <c r="B243" s="180"/>
      <c r="D243" s="157" t="s">
        <v>128</v>
      </c>
      <c r="E243" s="181" t="s">
        <v>1</v>
      </c>
      <c r="F243" s="182" t="s">
        <v>232</v>
      </c>
      <c r="H243" s="183">
        <v>6</v>
      </c>
      <c r="I243" s="184"/>
      <c r="L243" s="180"/>
      <c r="M243" s="185"/>
      <c r="N243" s="186"/>
      <c r="O243" s="186"/>
      <c r="P243" s="186"/>
      <c r="Q243" s="186"/>
      <c r="R243" s="186"/>
      <c r="S243" s="186"/>
      <c r="T243" s="187"/>
      <c r="AT243" s="181" t="s">
        <v>128</v>
      </c>
      <c r="AU243" s="181" t="s">
        <v>83</v>
      </c>
      <c r="AV243" s="15" t="s">
        <v>140</v>
      </c>
      <c r="AW243" s="15" t="s">
        <v>30</v>
      </c>
      <c r="AX243" s="15" t="s">
        <v>81</v>
      </c>
      <c r="AY243" s="181" t="s">
        <v>117</v>
      </c>
    </row>
    <row r="244" spans="1:65" s="2" customFormat="1" ht="33" customHeight="1" x14ac:dyDescent="0.2">
      <c r="A244" s="32"/>
      <c r="B244" s="143"/>
      <c r="C244" s="144" t="s">
        <v>392</v>
      </c>
      <c r="D244" s="144" t="s">
        <v>120</v>
      </c>
      <c r="E244" s="145" t="s">
        <v>393</v>
      </c>
      <c r="F244" s="146" t="s">
        <v>394</v>
      </c>
      <c r="G244" s="147" t="s">
        <v>210</v>
      </c>
      <c r="H244" s="148">
        <v>5</v>
      </c>
      <c r="I244" s="149"/>
      <c r="J244" s="150">
        <f>ROUND(I244*H244,2)</f>
        <v>0</v>
      </c>
      <c r="K244" s="146" t="s">
        <v>124</v>
      </c>
      <c r="L244" s="33"/>
      <c r="M244" s="151" t="s">
        <v>1</v>
      </c>
      <c r="N244" s="152" t="s">
        <v>38</v>
      </c>
      <c r="O244" s="58"/>
      <c r="P244" s="153">
        <f>O244*H244</f>
        <v>0</v>
      </c>
      <c r="Q244" s="153">
        <v>0.15540000000000001</v>
      </c>
      <c r="R244" s="153">
        <f>Q244*H244</f>
        <v>0.77700000000000002</v>
      </c>
      <c r="S244" s="153">
        <v>0</v>
      </c>
      <c r="T244" s="154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55" t="s">
        <v>140</v>
      </c>
      <c r="AT244" s="155" t="s">
        <v>120</v>
      </c>
      <c r="AU244" s="155" t="s">
        <v>83</v>
      </c>
      <c r="AY244" s="17" t="s">
        <v>117</v>
      </c>
      <c r="BE244" s="156">
        <f>IF(N244="základní",J244,0)</f>
        <v>0</v>
      </c>
      <c r="BF244" s="156">
        <f>IF(N244="snížená",J244,0)</f>
        <v>0</v>
      </c>
      <c r="BG244" s="156">
        <f>IF(N244="zákl. přenesená",J244,0)</f>
        <v>0</v>
      </c>
      <c r="BH244" s="156">
        <f>IF(N244="sníž. přenesená",J244,0)</f>
        <v>0</v>
      </c>
      <c r="BI244" s="156">
        <f>IF(N244="nulová",J244,0)</f>
        <v>0</v>
      </c>
      <c r="BJ244" s="17" t="s">
        <v>81</v>
      </c>
      <c r="BK244" s="156">
        <f>ROUND(I244*H244,2)</f>
        <v>0</v>
      </c>
      <c r="BL244" s="17" t="s">
        <v>140</v>
      </c>
      <c r="BM244" s="155" t="s">
        <v>395</v>
      </c>
    </row>
    <row r="245" spans="1:65" s="2" customFormat="1" ht="27" x14ac:dyDescent="0.2">
      <c r="A245" s="32"/>
      <c r="B245" s="33"/>
      <c r="C245" s="32"/>
      <c r="D245" s="157" t="s">
        <v>127</v>
      </c>
      <c r="E245" s="32"/>
      <c r="F245" s="158" t="s">
        <v>396</v>
      </c>
      <c r="G245" s="32"/>
      <c r="H245" s="32"/>
      <c r="I245" s="159"/>
      <c r="J245" s="32"/>
      <c r="K245" s="32"/>
      <c r="L245" s="33"/>
      <c r="M245" s="160"/>
      <c r="N245" s="161"/>
      <c r="O245" s="58"/>
      <c r="P245" s="58"/>
      <c r="Q245" s="58"/>
      <c r="R245" s="58"/>
      <c r="S245" s="58"/>
      <c r="T245" s="59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7" t="s">
        <v>127</v>
      </c>
      <c r="AU245" s="17" t="s">
        <v>83</v>
      </c>
    </row>
    <row r="246" spans="1:65" s="13" customFormat="1" ht="10" x14ac:dyDescent="0.2">
      <c r="B246" s="162"/>
      <c r="D246" s="157" t="s">
        <v>128</v>
      </c>
      <c r="E246" s="163" t="s">
        <v>1</v>
      </c>
      <c r="F246" s="164" t="s">
        <v>397</v>
      </c>
      <c r="H246" s="165">
        <v>3</v>
      </c>
      <c r="I246" s="166"/>
      <c r="L246" s="162"/>
      <c r="M246" s="167"/>
      <c r="N246" s="168"/>
      <c r="O246" s="168"/>
      <c r="P246" s="168"/>
      <c r="Q246" s="168"/>
      <c r="R246" s="168"/>
      <c r="S246" s="168"/>
      <c r="T246" s="169"/>
      <c r="AT246" s="163" t="s">
        <v>128</v>
      </c>
      <c r="AU246" s="163" t="s">
        <v>83</v>
      </c>
      <c r="AV246" s="13" t="s">
        <v>83</v>
      </c>
      <c r="AW246" s="13" t="s">
        <v>30</v>
      </c>
      <c r="AX246" s="13" t="s">
        <v>73</v>
      </c>
      <c r="AY246" s="163" t="s">
        <v>117</v>
      </c>
    </row>
    <row r="247" spans="1:65" s="13" customFormat="1" ht="10" x14ac:dyDescent="0.2">
      <c r="B247" s="162"/>
      <c r="D247" s="157" t="s">
        <v>128</v>
      </c>
      <c r="E247" s="163" t="s">
        <v>1</v>
      </c>
      <c r="F247" s="164" t="s">
        <v>398</v>
      </c>
      <c r="H247" s="165">
        <v>2</v>
      </c>
      <c r="I247" s="166"/>
      <c r="L247" s="162"/>
      <c r="M247" s="167"/>
      <c r="N247" s="168"/>
      <c r="O247" s="168"/>
      <c r="P247" s="168"/>
      <c r="Q247" s="168"/>
      <c r="R247" s="168"/>
      <c r="S247" s="168"/>
      <c r="T247" s="169"/>
      <c r="AT247" s="163" t="s">
        <v>128</v>
      </c>
      <c r="AU247" s="163" t="s">
        <v>83</v>
      </c>
      <c r="AV247" s="13" t="s">
        <v>83</v>
      </c>
      <c r="AW247" s="13" t="s">
        <v>30</v>
      </c>
      <c r="AX247" s="13" t="s">
        <v>73</v>
      </c>
      <c r="AY247" s="163" t="s">
        <v>117</v>
      </c>
    </row>
    <row r="248" spans="1:65" s="15" customFormat="1" ht="10" x14ac:dyDescent="0.2">
      <c r="B248" s="180"/>
      <c r="D248" s="157" t="s">
        <v>128</v>
      </c>
      <c r="E248" s="181" t="s">
        <v>1</v>
      </c>
      <c r="F248" s="182" t="s">
        <v>232</v>
      </c>
      <c r="H248" s="183">
        <v>5</v>
      </c>
      <c r="I248" s="184"/>
      <c r="L248" s="180"/>
      <c r="M248" s="185"/>
      <c r="N248" s="186"/>
      <c r="O248" s="186"/>
      <c r="P248" s="186"/>
      <c r="Q248" s="186"/>
      <c r="R248" s="186"/>
      <c r="S248" s="186"/>
      <c r="T248" s="187"/>
      <c r="AT248" s="181" t="s">
        <v>128</v>
      </c>
      <c r="AU248" s="181" t="s">
        <v>83</v>
      </c>
      <c r="AV248" s="15" t="s">
        <v>140</v>
      </c>
      <c r="AW248" s="15" t="s">
        <v>30</v>
      </c>
      <c r="AX248" s="15" t="s">
        <v>81</v>
      </c>
      <c r="AY248" s="181" t="s">
        <v>117</v>
      </c>
    </row>
    <row r="249" spans="1:65" s="2" customFormat="1" ht="24.15" customHeight="1" x14ac:dyDescent="0.2">
      <c r="A249" s="32"/>
      <c r="B249" s="143"/>
      <c r="C249" s="188" t="s">
        <v>399</v>
      </c>
      <c r="D249" s="188" t="s">
        <v>268</v>
      </c>
      <c r="E249" s="189" t="s">
        <v>400</v>
      </c>
      <c r="F249" s="190" t="s">
        <v>401</v>
      </c>
      <c r="G249" s="191" t="s">
        <v>210</v>
      </c>
      <c r="H249" s="192">
        <v>3.06</v>
      </c>
      <c r="I249" s="193"/>
      <c r="J249" s="194">
        <f>ROUND(I249*H249,2)</f>
        <v>0</v>
      </c>
      <c r="K249" s="190" t="s">
        <v>124</v>
      </c>
      <c r="L249" s="195"/>
      <c r="M249" s="196" t="s">
        <v>1</v>
      </c>
      <c r="N249" s="197" t="s">
        <v>38</v>
      </c>
      <c r="O249" s="58"/>
      <c r="P249" s="153">
        <f>O249*H249</f>
        <v>0</v>
      </c>
      <c r="Q249" s="153">
        <v>4.8300000000000003E-2</v>
      </c>
      <c r="R249" s="153">
        <f>Q249*H249</f>
        <v>0.14779800000000001</v>
      </c>
      <c r="S249" s="153">
        <v>0</v>
      </c>
      <c r="T249" s="154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5" t="s">
        <v>163</v>
      </c>
      <c r="AT249" s="155" t="s">
        <v>268</v>
      </c>
      <c r="AU249" s="155" t="s">
        <v>83</v>
      </c>
      <c r="AY249" s="17" t="s">
        <v>117</v>
      </c>
      <c r="BE249" s="156">
        <f>IF(N249="základní",J249,0)</f>
        <v>0</v>
      </c>
      <c r="BF249" s="156">
        <f>IF(N249="snížená",J249,0)</f>
        <v>0</v>
      </c>
      <c r="BG249" s="156">
        <f>IF(N249="zákl. přenesená",J249,0)</f>
        <v>0</v>
      </c>
      <c r="BH249" s="156">
        <f>IF(N249="sníž. přenesená",J249,0)</f>
        <v>0</v>
      </c>
      <c r="BI249" s="156">
        <f>IF(N249="nulová",J249,0)</f>
        <v>0</v>
      </c>
      <c r="BJ249" s="17" t="s">
        <v>81</v>
      </c>
      <c r="BK249" s="156">
        <f>ROUND(I249*H249,2)</f>
        <v>0</v>
      </c>
      <c r="BL249" s="17" t="s">
        <v>140</v>
      </c>
      <c r="BM249" s="155" t="s">
        <v>402</v>
      </c>
    </row>
    <row r="250" spans="1:65" s="2" customFormat="1" ht="10" x14ac:dyDescent="0.2">
      <c r="A250" s="32"/>
      <c r="B250" s="33"/>
      <c r="C250" s="32"/>
      <c r="D250" s="157" t="s">
        <v>127</v>
      </c>
      <c r="E250" s="32"/>
      <c r="F250" s="158" t="s">
        <v>401</v>
      </c>
      <c r="G250" s="32"/>
      <c r="H250" s="32"/>
      <c r="I250" s="159"/>
      <c r="J250" s="32"/>
      <c r="K250" s="32"/>
      <c r="L250" s="33"/>
      <c r="M250" s="160"/>
      <c r="N250" s="161"/>
      <c r="O250" s="58"/>
      <c r="P250" s="58"/>
      <c r="Q250" s="58"/>
      <c r="R250" s="58"/>
      <c r="S250" s="58"/>
      <c r="T250" s="59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T250" s="17" t="s">
        <v>127</v>
      </c>
      <c r="AU250" s="17" t="s">
        <v>83</v>
      </c>
    </row>
    <row r="251" spans="1:65" s="13" customFormat="1" ht="10" x14ac:dyDescent="0.2">
      <c r="B251" s="162"/>
      <c r="D251" s="157" t="s">
        <v>128</v>
      </c>
      <c r="F251" s="164" t="s">
        <v>403</v>
      </c>
      <c r="H251" s="165">
        <v>3.06</v>
      </c>
      <c r="I251" s="166"/>
      <c r="L251" s="162"/>
      <c r="M251" s="167"/>
      <c r="N251" s="168"/>
      <c r="O251" s="168"/>
      <c r="P251" s="168"/>
      <c r="Q251" s="168"/>
      <c r="R251" s="168"/>
      <c r="S251" s="168"/>
      <c r="T251" s="169"/>
      <c r="AT251" s="163" t="s">
        <v>128</v>
      </c>
      <c r="AU251" s="163" t="s">
        <v>83</v>
      </c>
      <c r="AV251" s="13" t="s">
        <v>83</v>
      </c>
      <c r="AW251" s="13" t="s">
        <v>3</v>
      </c>
      <c r="AX251" s="13" t="s">
        <v>81</v>
      </c>
      <c r="AY251" s="163" t="s">
        <v>117</v>
      </c>
    </row>
    <row r="252" spans="1:65" s="2" customFormat="1" ht="24.15" customHeight="1" x14ac:dyDescent="0.2">
      <c r="A252" s="32"/>
      <c r="B252" s="143"/>
      <c r="C252" s="188" t="s">
        <v>404</v>
      </c>
      <c r="D252" s="188" t="s">
        <v>268</v>
      </c>
      <c r="E252" s="189" t="s">
        <v>405</v>
      </c>
      <c r="F252" s="190" t="s">
        <v>406</v>
      </c>
      <c r="G252" s="191" t="s">
        <v>210</v>
      </c>
      <c r="H252" s="192">
        <v>2.04</v>
      </c>
      <c r="I252" s="193"/>
      <c r="J252" s="194">
        <f>ROUND(I252*H252,2)</f>
        <v>0</v>
      </c>
      <c r="K252" s="190" t="s">
        <v>124</v>
      </c>
      <c r="L252" s="195"/>
      <c r="M252" s="196" t="s">
        <v>1</v>
      </c>
      <c r="N252" s="197" t="s">
        <v>38</v>
      </c>
      <c r="O252" s="58"/>
      <c r="P252" s="153">
        <f>O252*H252</f>
        <v>0</v>
      </c>
      <c r="Q252" s="153">
        <v>6.5670000000000006E-2</v>
      </c>
      <c r="R252" s="153">
        <f>Q252*H252</f>
        <v>0.13396680000000002</v>
      </c>
      <c r="S252" s="153">
        <v>0</v>
      </c>
      <c r="T252" s="154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55" t="s">
        <v>163</v>
      </c>
      <c r="AT252" s="155" t="s">
        <v>268</v>
      </c>
      <c r="AU252" s="155" t="s">
        <v>83</v>
      </c>
      <c r="AY252" s="17" t="s">
        <v>117</v>
      </c>
      <c r="BE252" s="156">
        <f>IF(N252="základní",J252,0)</f>
        <v>0</v>
      </c>
      <c r="BF252" s="156">
        <f>IF(N252="snížená",J252,0)</f>
        <v>0</v>
      </c>
      <c r="BG252" s="156">
        <f>IF(N252="zákl. přenesená",J252,0)</f>
        <v>0</v>
      </c>
      <c r="BH252" s="156">
        <f>IF(N252="sníž. přenesená",J252,0)</f>
        <v>0</v>
      </c>
      <c r="BI252" s="156">
        <f>IF(N252="nulová",J252,0)</f>
        <v>0</v>
      </c>
      <c r="BJ252" s="17" t="s">
        <v>81</v>
      </c>
      <c r="BK252" s="156">
        <f>ROUND(I252*H252,2)</f>
        <v>0</v>
      </c>
      <c r="BL252" s="17" t="s">
        <v>140</v>
      </c>
      <c r="BM252" s="155" t="s">
        <v>407</v>
      </c>
    </row>
    <row r="253" spans="1:65" s="2" customFormat="1" ht="10" x14ac:dyDescent="0.2">
      <c r="A253" s="32"/>
      <c r="B253" s="33"/>
      <c r="C253" s="32"/>
      <c r="D253" s="157" t="s">
        <v>127</v>
      </c>
      <c r="E253" s="32"/>
      <c r="F253" s="158" t="s">
        <v>406</v>
      </c>
      <c r="G253" s="32"/>
      <c r="H253" s="32"/>
      <c r="I253" s="159"/>
      <c r="J253" s="32"/>
      <c r="K253" s="32"/>
      <c r="L253" s="33"/>
      <c r="M253" s="160"/>
      <c r="N253" s="161"/>
      <c r="O253" s="58"/>
      <c r="P253" s="58"/>
      <c r="Q253" s="58"/>
      <c r="R253" s="58"/>
      <c r="S253" s="58"/>
      <c r="T253" s="59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7" t="s">
        <v>127</v>
      </c>
      <c r="AU253" s="17" t="s">
        <v>83</v>
      </c>
    </row>
    <row r="254" spans="1:65" s="13" customFormat="1" ht="10" x14ac:dyDescent="0.2">
      <c r="B254" s="162"/>
      <c r="D254" s="157" t="s">
        <v>128</v>
      </c>
      <c r="F254" s="164" t="s">
        <v>408</v>
      </c>
      <c r="H254" s="165">
        <v>2.04</v>
      </c>
      <c r="I254" s="166"/>
      <c r="L254" s="162"/>
      <c r="M254" s="167"/>
      <c r="N254" s="168"/>
      <c r="O254" s="168"/>
      <c r="P254" s="168"/>
      <c r="Q254" s="168"/>
      <c r="R254" s="168"/>
      <c r="S254" s="168"/>
      <c r="T254" s="169"/>
      <c r="AT254" s="163" t="s">
        <v>128</v>
      </c>
      <c r="AU254" s="163" t="s">
        <v>83</v>
      </c>
      <c r="AV254" s="13" t="s">
        <v>83</v>
      </c>
      <c r="AW254" s="13" t="s">
        <v>3</v>
      </c>
      <c r="AX254" s="13" t="s">
        <v>81</v>
      </c>
      <c r="AY254" s="163" t="s">
        <v>117</v>
      </c>
    </row>
    <row r="255" spans="1:65" s="2" customFormat="1" ht="33" customHeight="1" x14ac:dyDescent="0.2">
      <c r="A255" s="32"/>
      <c r="B255" s="143"/>
      <c r="C255" s="144" t="s">
        <v>409</v>
      </c>
      <c r="D255" s="144" t="s">
        <v>120</v>
      </c>
      <c r="E255" s="145" t="s">
        <v>410</v>
      </c>
      <c r="F255" s="146" t="s">
        <v>411</v>
      </c>
      <c r="G255" s="147" t="s">
        <v>210</v>
      </c>
      <c r="H255" s="148">
        <v>477</v>
      </c>
      <c r="I255" s="149"/>
      <c r="J255" s="150">
        <f>ROUND(I255*H255,2)</f>
        <v>0</v>
      </c>
      <c r="K255" s="146" t="s">
        <v>124</v>
      </c>
      <c r="L255" s="33"/>
      <c r="M255" s="151" t="s">
        <v>1</v>
      </c>
      <c r="N255" s="152" t="s">
        <v>38</v>
      </c>
      <c r="O255" s="58"/>
      <c r="P255" s="153">
        <f>O255*H255</f>
        <v>0</v>
      </c>
      <c r="Q255" s="153">
        <v>0.1295</v>
      </c>
      <c r="R255" s="153">
        <f>Q255*H255</f>
        <v>61.771500000000003</v>
      </c>
      <c r="S255" s="153">
        <v>0</v>
      </c>
      <c r="T255" s="154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5" t="s">
        <v>140</v>
      </c>
      <c r="AT255" s="155" t="s">
        <v>120</v>
      </c>
      <c r="AU255" s="155" t="s">
        <v>83</v>
      </c>
      <c r="AY255" s="17" t="s">
        <v>117</v>
      </c>
      <c r="BE255" s="156">
        <f>IF(N255="základní",J255,0)</f>
        <v>0</v>
      </c>
      <c r="BF255" s="156">
        <f>IF(N255="snížená",J255,0)</f>
        <v>0</v>
      </c>
      <c r="BG255" s="156">
        <f>IF(N255="zákl. přenesená",J255,0)</f>
        <v>0</v>
      </c>
      <c r="BH255" s="156">
        <f>IF(N255="sníž. přenesená",J255,0)</f>
        <v>0</v>
      </c>
      <c r="BI255" s="156">
        <f>IF(N255="nulová",J255,0)</f>
        <v>0</v>
      </c>
      <c r="BJ255" s="17" t="s">
        <v>81</v>
      </c>
      <c r="BK255" s="156">
        <f>ROUND(I255*H255,2)</f>
        <v>0</v>
      </c>
      <c r="BL255" s="17" t="s">
        <v>140</v>
      </c>
      <c r="BM255" s="155" t="s">
        <v>412</v>
      </c>
    </row>
    <row r="256" spans="1:65" s="2" customFormat="1" ht="27" x14ac:dyDescent="0.2">
      <c r="A256" s="32"/>
      <c r="B256" s="33"/>
      <c r="C256" s="32"/>
      <c r="D256" s="157" t="s">
        <v>127</v>
      </c>
      <c r="E256" s="32"/>
      <c r="F256" s="158" t="s">
        <v>413</v>
      </c>
      <c r="G256" s="32"/>
      <c r="H256" s="32"/>
      <c r="I256" s="159"/>
      <c r="J256" s="32"/>
      <c r="K256" s="32"/>
      <c r="L256" s="33"/>
      <c r="M256" s="160"/>
      <c r="N256" s="161"/>
      <c r="O256" s="58"/>
      <c r="P256" s="58"/>
      <c r="Q256" s="58"/>
      <c r="R256" s="58"/>
      <c r="S256" s="58"/>
      <c r="T256" s="59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T256" s="17" t="s">
        <v>127</v>
      </c>
      <c r="AU256" s="17" t="s">
        <v>83</v>
      </c>
    </row>
    <row r="257" spans="1:65" s="13" customFormat="1" ht="10" x14ac:dyDescent="0.2">
      <c r="B257" s="162"/>
      <c r="D257" s="157" t="s">
        <v>128</v>
      </c>
      <c r="E257" s="163" t="s">
        <v>1</v>
      </c>
      <c r="F257" s="164" t="s">
        <v>414</v>
      </c>
      <c r="H257" s="165">
        <v>477</v>
      </c>
      <c r="I257" s="166"/>
      <c r="L257" s="162"/>
      <c r="M257" s="167"/>
      <c r="N257" s="168"/>
      <c r="O257" s="168"/>
      <c r="P257" s="168"/>
      <c r="Q257" s="168"/>
      <c r="R257" s="168"/>
      <c r="S257" s="168"/>
      <c r="T257" s="169"/>
      <c r="AT257" s="163" t="s">
        <v>128</v>
      </c>
      <c r="AU257" s="163" t="s">
        <v>83</v>
      </c>
      <c r="AV257" s="13" t="s">
        <v>83</v>
      </c>
      <c r="AW257" s="13" t="s">
        <v>30</v>
      </c>
      <c r="AX257" s="13" t="s">
        <v>81</v>
      </c>
      <c r="AY257" s="163" t="s">
        <v>117</v>
      </c>
    </row>
    <row r="258" spans="1:65" s="2" customFormat="1" ht="16.5" customHeight="1" x14ac:dyDescent="0.2">
      <c r="A258" s="32"/>
      <c r="B258" s="143"/>
      <c r="C258" s="188" t="s">
        <v>415</v>
      </c>
      <c r="D258" s="188" t="s">
        <v>268</v>
      </c>
      <c r="E258" s="189" t="s">
        <v>416</v>
      </c>
      <c r="F258" s="190" t="s">
        <v>417</v>
      </c>
      <c r="G258" s="191" t="s">
        <v>210</v>
      </c>
      <c r="H258" s="192">
        <v>486.54</v>
      </c>
      <c r="I258" s="193"/>
      <c r="J258" s="194">
        <f>ROUND(I258*H258,2)</f>
        <v>0</v>
      </c>
      <c r="K258" s="190" t="s">
        <v>124</v>
      </c>
      <c r="L258" s="195"/>
      <c r="M258" s="196" t="s">
        <v>1</v>
      </c>
      <c r="N258" s="197" t="s">
        <v>38</v>
      </c>
      <c r="O258" s="58"/>
      <c r="P258" s="153">
        <f>O258*H258</f>
        <v>0</v>
      </c>
      <c r="Q258" s="153">
        <v>5.6120000000000003E-2</v>
      </c>
      <c r="R258" s="153">
        <f>Q258*H258</f>
        <v>27.304624800000003</v>
      </c>
      <c r="S258" s="153">
        <v>0</v>
      </c>
      <c r="T258" s="154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5" t="s">
        <v>163</v>
      </c>
      <c r="AT258" s="155" t="s">
        <v>268</v>
      </c>
      <c r="AU258" s="155" t="s">
        <v>83</v>
      </c>
      <c r="AY258" s="17" t="s">
        <v>117</v>
      </c>
      <c r="BE258" s="156">
        <f>IF(N258="základní",J258,0)</f>
        <v>0</v>
      </c>
      <c r="BF258" s="156">
        <f>IF(N258="snížená",J258,0)</f>
        <v>0</v>
      </c>
      <c r="BG258" s="156">
        <f>IF(N258="zákl. přenesená",J258,0)</f>
        <v>0</v>
      </c>
      <c r="BH258" s="156">
        <f>IF(N258="sníž. přenesená",J258,0)</f>
        <v>0</v>
      </c>
      <c r="BI258" s="156">
        <f>IF(N258="nulová",J258,0)</f>
        <v>0</v>
      </c>
      <c r="BJ258" s="17" t="s">
        <v>81</v>
      </c>
      <c r="BK258" s="156">
        <f>ROUND(I258*H258,2)</f>
        <v>0</v>
      </c>
      <c r="BL258" s="17" t="s">
        <v>140</v>
      </c>
      <c r="BM258" s="155" t="s">
        <v>418</v>
      </c>
    </row>
    <row r="259" spans="1:65" s="2" customFormat="1" ht="10" x14ac:dyDescent="0.2">
      <c r="A259" s="32"/>
      <c r="B259" s="33"/>
      <c r="C259" s="32"/>
      <c r="D259" s="157" t="s">
        <v>127</v>
      </c>
      <c r="E259" s="32"/>
      <c r="F259" s="158" t="s">
        <v>417</v>
      </c>
      <c r="G259" s="32"/>
      <c r="H259" s="32"/>
      <c r="I259" s="159"/>
      <c r="J259" s="32"/>
      <c r="K259" s="32"/>
      <c r="L259" s="33"/>
      <c r="M259" s="160"/>
      <c r="N259" s="161"/>
      <c r="O259" s="58"/>
      <c r="P259" s="58"/>
      <c r="Q259" s="58"/>
      <c r="R259" s="58"/>
      <c r="S259" s="58"/>
      <c r="T259" s="59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T259" s="17" t="s">
        <v>127</v>
      </c>
      <c r="AU259" s="17" t="s">
        <v>83</v>
      </c>
    </row>
    <row r="260" spans="1:65" s="13" customFormat="1" ht="10" x14ac:dyDescent="0.2">
      <c r="B260" s="162"/>
      <c r="D260" s="157" t="s">
        <v>128</v>
      </c>
      <c r="F260" s="164" t="s">
        <v>419</v>
      </c>
      <c r="H260" s="165">
        <v>486.54</v>
      </c>
      <c r="I260" s="166"/>
      <c r="L260" s="162"/>
      <c r="M260" s="167"/>
      <c r="N260" s="168"/>
      <c r="O260" s="168"/>
      <c r="P260" s="168"/>
      <c r="Q260" s="168"/>
      <c r="R260" s="168"/>
      <c r="S260" s="168"/>
      <c r="T260" s="169"/>
      <c r="AT260" s="163" t="s">
        <v>128</v>
      </c>
      <c r="AU260" s="163" t="s">
        <v>83</v>
      </c>
      <c r="AV260" s="13" t="s">
        <v>83</v>
      </c>
      <c r="AW260" s="13" t="s">
        <v>3</v>
      </c>
      <c r="AX260" s="13" t="s">
        <v>81</v>
      </c>
      <c r="AY260" s="163" t="s">
        <v>117</v>
      </c>
    </row>
    <row r="261" spans="1:65" s="12" customFormat="1" ht="22.75" customHeight="1" x14ac:dyDescent="0.25">
      <c r="B261" s="130"/>
      <c r="D261" s="131" t="s">
        <v>72</v>
      </c>
      <c r="E261" s="141" t="s">
        <v>420</v>
      </c>
      <c r="F261" s="141" t="s">
        <v>421</v>
      </c>
      <c r="I261" s="133"/>
      <c r="J261" s="142">
        <f>BK261</f>
        <v>0</v>
      </c>
      <c r="L261" s="130"/>
      <c r="M261" s="135"/>
      <c r="N261" s="136"/>
      <c r="O261" s="136"/>
      <c r="P261" s="137">
        <f>SUM(P262:P289)</f>
        <v>0</v>
      </c>
      <c r="Q261" s="136"/>
      <c r="R261" s="137">
        <f>SUM(R262:R289)</f>
        <v>0</v>
      </c>
      <c r="S261" s="136"/>
      <c r="T261" s="138">
        <f>SUM(T262:T289)</f>
        <v>0</v>
      </c>
      <c r="AR261" s="131" t="s">
        <v>81</v>
      </c>
      <c r="AT261" s="139" t="s">
        <v>72</v>
      </c>
      <c r="AU261" s="139" t="s">
        <v>81</v>
      </c>
      <c r="AY261" s="131" t="s">
        <v>117</v>
      </c>
      <c r="BK261" s="140">
        <f>SUM(BK262:BK289)</f>
        <v>0</v>
      </c>
    </row>
    <row r="262" spans="1:65" s="2" customFormat="1" ht="21.75" customHeight="1" x14ac:dyDescent="0.2">
      <c r="A262" s="32"/>
      <c r="B262" s="143"/>
      <c r="C262" s="144" t="s">
        <v>422</v>
      </c>
      <c r="D262" s="144" t="s">
        <v>120</v>
      </c>
      <c r="E262" s="145" t="s">
        <v>423</v>
      </c>
      <c r="F262" s="146" t="s">
        <v>424</v>
      </c>
      <c r="G262" s="147" t="s">
        <v>241</v>
      </c>
      <c r="H262" s="148">
        <v>82.64</v>
      </c>
      <c r="I262" s="149"/>
      <c r="J262" s="150">
        <f>ROUND(I262*H262,2)</f>
        <v>0</v>
      </c>
      <c r="K262" s="146" t="s">
        <v>124</v>
      </c>
      <c r="L262" s="33"/>
      <c r="M262" s="151" t="s">
        <v>1</v>
      </c>
      <c r="N262" s="152" t="s">
        <v>38</v>
      </c>
      <c r="O262" s="58"/>
      <c r="P262" s="153">
        <f>O262*H262</f>
        <v>0</v>
      </c>
      <c r="Q262" s="153">
        <v>0</v>
      </c>
      <c r="R262" s="153">
        <f>Q262*H262</f>
        <v>0</v>
      </c>
      <c r="S262" s="153">
        <v>0</v>
      </c>
      <c r="T262" s="154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5" t="s">
        <v>140</v>
      </c>
      <c r="AT262" s="155" t="s">
        <v>120</v>
      </c>
      <c r="AU262" s="155" t="s">
        <v>83</v>
      </c>
      <c r="AY262" s="17" t="s">
        <v>117</v>
      </c>
      <c r="BE262" s="156">
        <f>IF(N262="základní",J262,0)</f>
        <v>0</v>
      </c>
      <c r="BF262" s="156">
        <f>IF(N262="snížená",J262,0)</f>
        <v>0</v>
      </c>
      <c r="BG262" s="156">
        <f>IF(N262="zákl. přenesená",J262,0)</f>
        <v>0</v>
      </c>
      <c r="BH262" s="156">
        <f>IF(N262="sníž. přenesená",J262,0)</f>
        <v>0</v>
      </c>
      <c r="BI262" s="156">
        <f>IF(N262="nulová",J262,0)</f>
        <v>0</v>
      </c>
      <c r="BJ262" s="17" t="s">
        <v>81</v>
      </c>
      <c r="BK262" s="156">
        <f>ROUND(I262*H262,2)</f>
        <v>0</v>
      </c>
      <c r="BL262" s="17" t="s">
        <v>140</v>
      </c>
      <c r="BM262" s="155" t="s">
        <v>425</v>
      </c>
    </row>
    <row r="263" spans="1:65" s="2" customFormat="1" ht="18" x14ac:dyDescent="0.2">
      <c r="A263" s="32"/>
      <c r="B263" s="33"/>
      <c r="C263" s="32"/>
      <c r="D263" s="157" t="s">
        <v>127</v>
      </c>
      <c r="E263" s="32"/>
      <c r="F263" s="158" t="s">
        <v>426</v>
      </c>
      <c r="G263" s="32"/>
      <c r="H263" s="32"/>
      <c r="I263" s="159"/>
      <c r="J263" s="32"/>
      <c r="K263" s="32"/>
      <c r="L263" s="33"/>
      <c r="M263" s="160"/>
      <c r="N263" s="161"/>
      <c r="O263" s="58"/>
      <c r="P263" s="58"/>
      <c r="Q263" s="58"/>
      <c r="R263" s="58"/>
      <c r="S263" s="58"/>
      <c r="T263" s="59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7" t="s">
        <v>127</v>
      </c>
      <c r="AU263" s="17" t="s">
        <v>83</v>
      </c>
    </row>
    <row r="264" spans="1:65" s="14" customFormat="1" ht="10" x14ac:dyDescent="0.2">
      <c r="B264" s="173"/>
      <c r="D264" s="157" t="s">
        <v>128</v>
      </c>
      <c r="E264" s="174" t="s">
        <v>1</v>
      </c>
      <c r="F264" s="175" t="s">
        <v>427</v>
      </c>
      <c r="H264" s="174" t="s">
        <v>1</v>
      </c>
      <c r="I264" s="176"/>
      <c r="L264" s="173"/>
      <c r="M264" s="177"/>
      <c r="N264" s="178"/>
      <c r="O264" s="178"/>
      <c r="P264" s="178"/>
      <c r="Q264" s="178"/>
      <c r="R264" s="178"/>
      <c r="S264" s="178"/>
      <c r="T264" s="179"/>
      <c r="AT264" s="174" t="s">
        <v>128</v>
      </c>
      <c r="AU264" s="174" t="s">
        <v>83</v>
      </c>
      <c r="AV264" s="14" t="s">
        <v>81</v>
      </c>
      <c r="AW264" s="14" t="s">
        <v>30</v>
      </c>
      <c r="AX264" s="14" t="s">
        <v>73</v>
      </c>
      <c r="AY264" s="174" t="s">
        <v>117</v>
      </c>
    </row>
    <row r="265" spans="1:65" s="13" customFormat="1" ht="20" x14ac:dyDescent="0.2">
      <c r="B265" s="162"/>
      <c r="D265" s="157" t="s">
        <v>128</v>
      </c>
      <c r="E265" s="163" t="s">
        <v>1</v>
      </c>
      <c r="F265" s="164" t="s">
        <v>428</v>
      </c>
      <c r="H265" s="165">
        <v>8.4600000000000009</v>
      </c>
      <c r="I265" s="166"/>
      <c r="L265" s="162"/>
      <c r="M265" s="167"/>
      <c r="N265" s="168"/>
      <c r="O265" s="168"/>
      <c r="P265" s="168"/>
      <c r="Q265" s="168"/>
      <c r="R265" s="168"/>
      <c r="S265" s="168"/>
      <c r="T265" s="169"/>
      <c r="AT265" s="163" t="s">
        <v>128</v>
      </c>
      <c r="AU265" s="163" t="s">
        <v>83</v>
      </c>
      <c r="AV265" s="13" t="s">
        <v>83</v>
      </c>
      <c r="AW265" s="13" t="s">
        <v>30</v>
      </c>
      <c r="AX265" s="13" t="s">
        <v>73</v>
      </c>
      <c r="AY265" s="163" t="s">
        <v>117</v>
      </c>
    </row>
    <row r="266" spans="1:65" s="13" customFormat="1" ht="20" x14ac:dyDescent="0.2">
      <c r="B266" s="162"/>
      <c r="D266" s="157" t="s">
        <v>128</v>
      </c>
      <c r="E266" s="163" t="s">
        <v>1</v>
      </c>
      <c r="F266" s="164" t="s">
        <v>429</v>
      </c>
      <c r="H266" s="165">
        <v>5.72</v>
      </c>
      <c r="I266" s="166"/>
      <c r="L266" s="162"/>
      <c r="M266" s="167"/>
      <c r="N266" s="168"/>
      <c r="O266" s="168"/>
      <c r="P266" s="168"/>
      <c r="Q266" s="168"/>
      <c r="R266" s="168"/>
      <c r="S266" s="168"/>
      <c r="T266" s="169"/>
      <c r="AT266" s="163" t="s">
        <v>128</v>
      </c>
      <c r="AU266" s="163" t="s">
        <v>83</v>
      </c>
      <c r="AV266" s="13" t="s">
        <v>83</v>
      </c>
      <c r="AW266" s="13" t="s">
        <v>30</v>
      </c>
      <c r="AX266" s="13" t="s">
        <v>73</v>
      </c>
      <c r="AY266" s="163" t="s">
        <v>117</v>
      </c>
    </row>
    <row r="267" spans="1:65" s="13" customFormat="1" ht="20" x14ac:dyDescent="0.2">
      <c r="B267" s="162"/>
      <c r="D267" s="157" t="s">
        <v>128</v>
      </c>
      <c r="E267" s="163" t="s">
        <v>1</v>
      </c>
      <c r="F267" s="164" t="s">
        <v>430</v>
      </c>
      <c r="H267" s="165">
        <v>33.799999999999997</v>
      </c>
      <c r="I267" s="166"/>
      <c r="L267" s="162"/>
      <c r="M267" s="167"/>
      <c r="N267" s="168"/>
      <c r="O267" s="168"/>
      <c r="P267" s="168"/>
      <c r="Q267" s="168"/>
      <c r="R267" s="168"/>
      <c r="S267" s="168"/>
      <c r="T267" s="169"/>
      <c r="AT267" s="163" t="s">
        <v>128</v>
      </c>
      <c r="AU267" s="163" t="s">
        <v>83</v>
      </c>
      <c r="AV267" s="13" t="s">
        <v>83</v>
      </c>
      <c r="AW267" s="13" t="s">
        <v>30</v>
      </c>
      <c r="AX267" s="13" t="s">
        <v>73</v>
      </c>
      <c r="AY267" s="163" t="s">
        <v>117</v>
      </c>
    </row>
    <row r="268" spans="1:65" s="13" customFormat="1" ht="10" x14ac:dyDescent="0.2">
      <c r="B268" s="162"/>
      <c r="D268" s="157" t="s">
        <v>128</v>
      </c>
      <c r="E268" s="163" t="s">
        <v>1</v>
      </c>
      <c r="F268" s="164" t="s">
        <v>431</v>
      </c>
      <c r="H268" s="165">
        <v>8.1120000000000001</v>
      </c>
      <c r="I268" s="166"/>
      <c r="L268" s="162"/>
      <c r="M268" s="167"/>
      <c r="N268" s="168"/>
      <c r="O268" s="168"/>
      <c r="P268" s="168"/>
      <c r="Q268" s="168"/>
      <c r="R268" s="168"/>
      <c r="S268" s="168"/>
      <c r="T268" s="169"/>
      <c r="AT268" s="163" t="s">
        <v>128</v>
      </c>
      <c r="AU268" s="163" t="s">
        <v>83</v>
      </c>
      <c r="AV268" s="13" t="s">
        <v>83</v>
      </c>
      <c r="AW268" s="13" t="s">
        <v>30</v>
      </c>
      <c r="AX268" s="13" t="s">
        <v>73</v>
      </c>
      <c r="AY268" s="163" t="s">
        <v>117</v>
      </c>
    </row>
    <row r="269" spans="1:65" s="13" customFormat="1" ht="20" x14ac:dyDescent="0.2">
      <c r="B269" s="162"/>
      <c r="D269" s="157" t="s">
        <v>128</v>
      </c>
      <c r="E269" s="163" t="s">
        <v>1</v>
      </c>
      <c r="F269" s="164" t="s">
        <v>432</v>
      </c>
      <c r="H269" s="165">
        <v>26.547999999999998</v>
      </c>
      <c r="I269" s="166"/>
      <c r="L269" s="162"/>
      <c r="M269" s="167"/>
      <c r="N269" s="168"/>
      <c r="O269" s="168"/>
      <c r="P269" s="168"/>
      <c r="Q269" s="168"/>
      <c r="R269" s="168"/>
      <c r="S269" s="168"/>
      <c r="T269" s="169"/>
      <c r="AT269" s="163" t="s">
        <v>128</v>
      </c>
      <c r="AU269" s="163" t="s">
        <v>83</v>
      </c>
      <c r="AV269" s="13" t="s">
        <v>83</v>
      </c>
      <c r="AW269" s="13" t="s">
        <v>30</v>
      </c>
      <c r="AX269" s="13" t="s">
        <v>73</v>
      </c>
      <c r="AY269" s="163" t="s">
        <v>117</v>
      </c>
    </row>
    <row r="270" spans="1:65" s="15" customFormat="1" ht="10" x14ac:dyDescent="0.2">
      <c r="B270" s="180"/>
      <c r="D270" s="157" t="s">
        <v>128</v>
      </c>
      <c r="E270" s="181" t="s">
        <v>1</v>
      </c>
      <c r="F270" s="182" t="s">
        <v>232</v>
      </c>
      <c r="H270" s="183">
        <v>82.64</v>
      </c>
      <c r="I270" s="184"/>
      <c r="L270" s="180"/>
      <c r="M270" s="185"/>
      <c r="N270" s="186"/>
      <c r="O270" s="186"/>
      <c r="P270" s="186"/>
      <c r="Q270" s="186"/>
      <c r="R270" s="186"/>
      <c r="S270" s="186"/>
      <c r="T270" s="187"/>
      <c r="AT270" s="181" t="s">
        <v>128</v>
      </c>
      <c r="AU270" s="181" t="s">
        <v>83</v>
      </c>
      <c r="AV270" s="15" t="s">
        <v>140</v>
      </c>
      <c r="AW270" s="15" t="s">
        <v>30</v>
      </c>
      <c r="AX270" s="15" t="s">
        <v>81</v>
      </c>
      <c r="AY270" s="181" t="s">
        <v>117</v>
      </c>
    </row>
    <row r="271" spans="1:65" s="2" customFormat="1" ht="24.15" customHeight="1" x14ac:dyDescent="0.2">
      <c r="A271" s="32"/>
      <c r="B271" s="143"/>
      <c r="C271" s="144" t="s">
        <v>433</v>
      </c>
      <c r="D271" s="144" t="s">
        <v>120</v>
      </c>
      <c r="E271" s="145" t="s">
        <v>434</v>
      </c>
      <c r="F271" s="146" t="s">
        <v>435</v>
      </c>
      <c r="G271" s="147" t="s">
        <v>241</v>
      </c>
      <c r="H271" s="148">
        <v>743.75599999999997</v>
      </c>
      <c r="I271" s="149"/>
      <c r="J271" s="150">
        <f>ROUND(I271*H271,2)</f>
        <v>0</v>
      </c>
      <c r="K271" s="146" t="s">
        <v>124</v>
      </c>
      <c r="L271" s="33"/>
      <c r="M271" s="151" t="s">
        <v>1</v>
      </c>
      <c r="N271" s="152" t="s">
        <v>38</v>
      </c>
      <c r="O271" s="58"/>
      <c r="P271" s="153">
        <f>O271*H271</f>
        <v>0</v>
      </c>
      <c r="Q271" s="153">
        <v>0</v>
      </c>
      <c r="R271" s="153">
        <f>Q271*H271</f>
        <v>0</v>
      </c>
      <c r="S271" s="153">
        <v>0</v>
      </c>
      <c r="T271" s="154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55" t="s">
        <v>140</v>
      </c>
      <c r="AT271" s="155" t="s">
        <v>120</v>
      </c>
      <c r="AU271" s="155" t="s">
        <v>83</v>
      </c>
      <c r="AY271" s="17" t="s">
        <v>117</v>
      </c>
      <c r="BE271" s="156">
        <f>IF(N271="základní",J271,0)</f>
        <v>0</v>
      </c>
      <c r="BF271" s="156">
        <f>IF(N271="snížená",J271,0)</f>
        <v>0</v>
      </c>
      <c r="BG271" s="156">
        <f>IF(N271="zákl. přenesená",J271,0)</f>
        <v>0</v>
      </c>
      <c r="BH271" s="156">
        <f>IF(N271="sníž. přenesená",J271,0)</f>
        <v>0</v>
      </c>
      <c r="BI271" s="156">
        <f>IF(N271="nulová",J271,0)</f>
        <v>0</v>
      </c>
      <c r="BJ271" s="17" t="s">
        <v>81</v>
      </c>
      <c r="BK271" s="156">
        <f>ROUND(I271*H271,2)</f>
        <v>0</v>
      </c>
      <c r="BL271" s="17" t="s">
        <v>140</v>
      </c>
      <c r="BM271" s="155" t="s">
        <v>436</v>
      </c>
    </row>
    <row r="272" spans="1:65" s="2" customFormat="1" ht="18" x14ac:dyDescent="0.2">
      <c r="A272" s="32"/>
      <c r="B272" s="33"/>
      <c r="C272" s="32"/>
      <c r="D272" s="157" t="s">
        <v>127</v>
      </c>
      <c r="E272" s="32"/>
      <c r="F272" s="158" t="s">
        <v>437</v>
      </c>
      <c r="G272" s="32"/>
      <c r="H272" s="32"/>
      <c r="I272" s="159"/>
      <c r="J272" s="32"/>
      <c r="K272" s="32"/>
      <c r="L272" s="33"/>
      <c r="M272" s="160"/>
      <c r="N272" s="161"/>
      <c r="O272" s="58"/>
      <c r="P272" s="58"/>
      <c r="Q272" s="58"/>
      <c r="R272" s="58"/>
      <c r="S272" s="58"/>
      <c r="T272" s="59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T272" s="17" t="s">
        <v>127</v>
      </c>
      <c r="AU272" s="17" t="s">
        <v>83</v>
      </c>
    </row>
    <row r="273" spans="1:65" s="14" customFormat="1" ht="10" x14ac:dyDescent="0.2">
      <c r="B273" s="173"/>
      <c r="D273" s="157" t="s">
        <v>128</v>
      </c>
      <c r="E273" s="174" t="s">
        <v>1</v>
      </c>
      <c r="F273" s="175" t="s">
        <v>438</v>
      </c>
      <c r="H273" s="174" t="s">
        <v>1</v>
      </c>
      <c r="I273" s="176"/>
      <c r="L273" s="173"/>
      <c r="M273" s="177"/>
      <c r="N273" s="178"/>
      <c r="O273" s="178"/>
      <c r="P273" s="178"/>
      <c r="Q273" s="178"/>
      <c r="R273" s="178"/>
      <c r="S273" s="178"/>
      <c r="T273" s="179"/>
      <c r="AT273" s="174" t="s">
        <v>128</v>
      </c>
      <c r="AU273" s="174" t="s">
        <v>83</v>
      </c>
      <c r="AV273" s="14" t="s">
        <v>81</v>
      </c>
      <c r="AW273" s="14" t="s">
        <v>30</v>
      </c>
      <c r="AX273" s="14" t="s">
        <v>73</v>
      </c>
      <c r="AY273" s="174" t="s">
        <v>117</v>
      </c>
    </row>
    <row r="274" spans="1:65" s="13" customFormat="1" ht="20" x14ac:dyDescent="0.2">
      <c r="B274" s="162"/>
      <c r="D274" s="157" t="s">
        <v>128</v>
      </c>
      <c r="E274" s="163" t="s">
        <v>1</v>
      </c>
      <c r="F274" s="164" t="s">
        <v>439</v>
      </c>
      <c r="H274" s="165">
        <v>76.14</v>
      </c>
      <c r="I274" s="166"/>
      <c r="L274" s="162"/>
      <c r="M274" s="167"/>
      <c r="N274" s="168"/>
      <c r="O274" s="168"/>
      <c r="P274" s="168"/>
      <c r="Q274" s="168"/>
      <c r="R274" s="168"/>
      <c r="S274" s="168"/>
      <c r="T274" s="169"/>
      <c r="AT274" s="163" t="s">
        <v>128</v>
      </c>
      <c r="AU274" s="163" t="s">
        <v>83</v>
      </c>
      <c r="AV274" s="13" t="s">
        <v>83</v>
      </c>
      <c r="AW274" s="13" t="s">
        <v>30</v>
      </c>
      <c r="AX274" s="13" t="s">
        <v>73</v>
      </c>
      <c r="AY274" s="163" t="s">
        <v>117</v>
      </c>
    </row>
    <row r="275" spans="1:65" s="13" customFormat="1" ht="20" x14ac:dyDescent="0.2">
      <c r="B275" s="162"/>
      <c r="D275" s="157" t="s">
        <v>128</v>
      </c>
      <c r="E275" s="163" t="s">
        <v>1</v>
      </c>
      <c r="F275" s="164" t="s">
        <v>440</v>
      </c>
      <c r="H275" s="165">
        <v>51.48</v>
      </c>
      <c r="I275" s="166"/>
      <c r="L275" s="162"/>
      <c r="M275" s="167"/>
      <c r="N275" s="168"/>
      <c r="O275" s="168"/>
      <c r="P275" s="168"/>
      <c r="Q275" s="168"/>
      <c r="R275" s="168"/>
      <c r="S275" s="168"/>
      <c r="T275" s="169"/>
      <c r="AT275" s="163" t="s">
        <v>128</v>
      </c>
      <c r="AU275" s="163" t="s">
        <v>83</v>
      </c>
      <c r="AV275" s="13" t="s">
        <v>83</v>
      </c>
      <c r="AW275" s="13" t="s">
        <v>30</v>
      </c>
      <c r="AX275" s="13" t="s">
        <v>73</v>
      </c>
      <c r="AY275" s="163" t="s">
        <v>117</v>
      </c>
    </row>
    <row r="276" spans="1:65" s="13" customFormat="1" ht="20" x14ac:dyDescent="0.2">
      <c r="B276" s="162"/>
      <c r="D276" s="157" t="s">
        <v>128</v>
      </c>
      <c r="E276" s="163" t="s">
        <v>1</v>
      </c>
      <c r="F276" s="164" t="s">
        <v>441</v>
      </c>
      <c r="H276" s="165">
        <v>304.2</v>
      </c>
      <c r="I276" s="166"/>
      <c r="L276" s="162"/>
      <c r="M276" s="167"/>
      <c r="N276" s="168"/>
      <c r="O276" s="168"/>
      <c r="P276" s="168"/>
      <c r="Q276" s="168"/>
      <c r="R276" s="168"/>
      <c r="S276" s="168"/>
      <c r="T276" s="169"/>
      <c r="AT276" s="163" t="s">
        <v>128</v>
      </c>
      <c r="AU276" s="163" t="s">
        <v>83</v>
      </c>
      <c r="AV276" s="13" t="s">
        <v>83</v>
      </c>
      <c r="AW276" s="13" t="s">
        <v>30</v>
      </c>
      <c r="AX276" s="13" t="s">
        <v>73</v>
      </c>
      <c r="AY276" s="163" t="s">
        <v>117</v>
      </c>
    </row>
    <row r="277" spans="1:65" s="13" customFormat="1" ht="10" x14ac:dyDescent="0.2">
      <c r="B277" s="162"/>
      <c r="D277" s="157" t="s">
        <v>128</v>
      </c>
      <c r="E277" s="163" t="s">
        <v>1</v>
      </c>
      <c r="F277" s="164" t="s">
        <v>442</v>
      </c>
      <c r="H277" s="165">
        <v>73.007999999999996</v>
      </c>
      <c r="I277" s="166"/>
      <c r="L277" s="162"/>
      <c r="M277" s="167"/>
      <c r="N277" s="168"/>
      <c r="O277" s="168"/>
      <c r="P277" s="168"/>
      <c r="Q277" s="168"/>
      <c r="R277" s="168"/>
      <c r="S277" s="168"/>
      <c r="T277" s="169"/>
      <c r="AT277" s="163" t="s">
        <v>128</v>
      </c>
      <c r="AU277" s="163" t="s">
        <v>83</v>
      </c>
      <c r="AV277" s="13" t="s">
        <v>83</v>
      </c>
      <c r="AW277" s="13" t="s">
        <v>30</v>
      </c>
      <c r="AX277" s="13" t="s">
        <v>73</v>
      </c>
      <c r="AY277" s="163" t="s">
        <v>117</v>
      </c>
    </row>
    <row r="278" spans="1:65" s="13" customFormat="1" ht="20" x14ac:dyDescent="0.2">
      <c r="B278" s="162"/>
      <c r="D278" s="157" t="s">
        <v>128</v>
      </c>
      <c r="E278" s="163" t="s">
        <v>1</v>
      </c>
      <c r="F278" s="164" t="s">
        <v>443</v>
      </c>
      <c r="H278" s="165">
        <v>238.928</v>
      </c>
      <c r="I278" s="166"/>
      <c r="L278" s="162"/>
      <c r="M278" s="167"/>
      <c r="N278" s="168"/>
      <c r="O278" s="168"/>
      <c r="P278" s="168"/>
      <c r="Q278" s="168"/>
      <c r="R278" s="168"/>
      <c r="S278" s="168"/>
      <c r="T278" s="169"/>
      <c r="AT278" s="163" t="s">
        <v>128</v>
      </c>
      <c r="AU278" s="163" t="s">
        <v>83</v>
      </c>
      <c r="AV278" s="13" t="s">
        <v>83</v>
      </c>
      <c r="AW278" s="13" t="s">
        <v>30</v>
      </c>
      <c r="AX278" s="13" t="s">
        <v>73</v>
      </c>
      <c r="AY278" s="163" t="s">
        <v>117</v>
      </c>
    </row>
    <row r="279" spans="1:65" s="15" customFormat="1" ht="10" x14ac:dyDescent="0.2">
      <c r="B279" s="180"/>
      <c r="D279" s="157" t="s">
        <v>128</v>
      </c>
      <c r="E279" s="181" t="s">
        <v>1</v>
      </c>
      <c r="F279" s="182" t="s">
        <v>232</v>
      </c>
      <c r="H279" s="183">
        <v>743.75599999999997</v>
      </c>
      <c r="I279" s="184"/>
      <c r="L279" s="180"/>
      <c r="M279" s="185"/>
      <c r="N279" s="186"/>
      <c r="O279" s="186"/>
      <c r="P279" s="186"/>
      <c r="Q279" s="186"/>
      <c r="R279" s="186"/>
      <c r="S279" s="186"/>
      <c r="T279" s="187"/>
      <c r="AT279" s="181" t="s">
        <v>128</v>
      </c>
      <c r="AU279" s="181" t="s">
        <v>83</v>
      </c>
      <c r="AV279" s="15" t="s">
        <v>140</v>
      </c>
      <c r="AW279" s="15" t="s">
        <v>30</v>
      </c>
      <c r="AX279" s="15" t="s">
        <v>81</v>
      </c>
      <c r="AY279" s="181" t="s">
        <v>117</v>
      </c>
    </row>
    <row r="280" spans="1:65" s="2" customFormat="1" ht="33" customHeight="1" x14ac:dyDescent="0.2">
      <c r="A280" s="32"/>
      <c r="B280" s="143"/>
      <c r="C280" s="144" t="s">
        <v>444</v>
      </c>
      <c r="D280" s="144" t="s">
        <v>120</v>
      </c>
      <c r="E280" s="145" t="s">
        <v>445</v>
      </c>
      <c r="F280" s="146" t="s">
        <v>446</v>
      </c>
      <c r="G280" s="147" t="s">
        <v>241</v>
      </c>
      <c r="H280" s="148">
        <v>74.528000000000006</v>
      </c>
      <c r="I280" s="149"/>
      <c r="J280" s="150">
        <f>ROUND(I280*H280,2)</f>
        <v>0</v>
      </c>
      <c r="K280" s="146" t="s">
        <v>124</v>
      </c>
      <c r="L280" s="33"/>
      <c r="M280" s="151" t="s">
        <v>1</v>
      </c>
      <c r="N280" s="152" t="s">
        <v>38</v>
      </c>
      <c r="O280" s="58"/>
      <c r="P280" s="153">
        <f>O280*H280</f>
        <v>0</v>
      </c>
      <c r="Q280" s="153">
        <v>0</v>
      </c>
      <c r="R280" s="153">
        <f>Q280*H280</f>
        <v>0</v>
      </c>
      <c r="S280" s="153">
        <v>0</v>
      </c>
      <c r="T280" s="154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55" t="s">
        <v>140</v>
      </c>
      <c r="AT280" s="155" t="s">
        <v>120</v>
      </c>
      <c r="AU280" s="155" t="s">
        <v>83</v>
      </c>
      <c r="AY280" s="17" t="s">
        <v>117</v>
      </c>
      <c r="BE280" s="156">
        <f>IF(N280="základní",J280,0)</f>
        <v>0</v>
      </c>
      <c r="BF280" s="156">
        <f>IF(N280="snížená",J280,0)</f>
        <v>0</v>
      </c>
      <c r="BG280" s="156">
        <f>IF(N280="zákl. přenesená",J280,0)</f>
        <v>0</v>
      </c>
      <c r="BH280" s="156">
        <f>IF(N280="sníž. přenesená",J280,0)</f>
        <v>0</v>
      </c>
      <c r="BI280" s="156">
        <f>IF(N280="nulová",J280,0)</f>
        <v>0</v>
      </c>
      <c r="BJ280" s="17" t="s">
        <v>81</v>
      </c>
      <c r="BK280" s="156">
        <f>ROUND(I280*H280,2)</f>
        <v>0</v>
      </c>
      <c r="BL280" s="17" t="s">
        <v>140</v>
      </c>
      <c r="BM280" s="155" t="s">
        <v>447</v>
      </c>
    </row>
    <row r="281" spans="1:65" s="2" customFormat="1" ht="27" x14ac:dyDescent="0.2">
      <c r="A281" s="32"/>
      <c r="B281" s="33"/>
      <c r="C281" s="32"/>
      <c r="D281" s="157" t="s">
        <v>127</v>
      </c>
      <c r="E281" s="32"/>
      <c r="F281" s="158" t="s">
        <v>448</v>
      </c>
      <c r="G281" s="32"/>
      <c r="H281" s="32"/>
      <c r="I281" s="159"/>
      <c r="J281" s="32"/>
      <c r="K281" s="32"/>
      <c r="L281" s="33"/>
      <c r="M281" s="160"/>
      <c r="N281" s="161"/>
      <c r="O281" s="58"/>
      <c r="P281" s="58"/>
      <c r="Q281" s="58"/>
      <c r="R281" s="58"/>
      <c r="S281" s="58"/>
      <c r="T281" s="59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T281" s="17" t="s">
        <v>127</v>
      </c>
      <c r="AU281" s="17" t="s">
        <v>83</v>
      </c>
    </row>
    <row r="282" spans="1:65" s="13" customFormat="1" ht="20" x14ac:dyDescent="0.2">
      <c r="B282" s="162"/>
      <c r="D282" s="157" t="s">
        <v>128</v>
      </c>
      <c r="E282" s="163" t="s">
        <v>1</v>
      </c>
      <c r="F282" s="164" t="s">
        <v>428</v>
      </c>
      <c r="H282" s="165">
        <v>8.4600000000000009</v>
      </c>
      <c r="I282" s="166"/>
      <c r="L282" s="162"/>
      <c r="M282" s="167"/>
      <c r="N282" s="168"/>
      <c r="O282" s="168"/>
      <c r="P282" s="168"/>
      <c r="Q282" s="168"/>
      <c r="R282" s="168"/>
      <c r="S282" s="168"/>
      <c r="T282" s="169"/>
      <c r="AT282" s="163" t="s">
        <v>128</v>
      </c>
      <c r="AU282" s="163" t="s">
        <v>83</v>
      </c>
      <c r="AV282" s="13" t="s">
        <v>83</v>
      </c>
      <c r="AW282" s="13" t="s">
        <v>30</v>
      </c>
      <c r="AX282" s="13" t="s">
        <v>73</v>
      </c>
      <c r="AY282" s="163" t="s">
        <v>117</v>
      </c>
    </row>
    <row r="283" spans="1:65" s="13" customFormat="1" ht="20" x14ac:dyDescent="0.2">
      <c r="B283" s="162"/>
      <c r="D283" s="157" t="s">
        <v>128</v>
      </c>
      <c r="E283" s="163" t="s">
        <v>1</v>
      </c>
      <c r="F283" s="164" t="s">
        <v>429</v>
      </c>
      <c r="H283" s="165">
        <v>5.72</v>
      </c>
      <c r="I283" s="166"/>
      <c r="L283" s="162"/>
      <c r="M283" s="167"/>
      <c r="N283" s="168"/>
      <c r="O283" s="168"/>
      <c r="P283" s="168"/>
      <c r="Q283" s="168"/>
      <c r="R283" s="168"/>
      <c r="S283" s="168"/>
      <c r="T283" s="169"/>
      <c r="AT283" s="163" t="s">
        <v>128</v>
      </c>
      <c r="AU283" s="163" t="s">
        <v>83</v>
      </c>
      <c r="AV283" s="13" t="s">
        <v>83</v>
      </c>
      <c r="AW283" s="13" t="s">
        <v>30</v>
      </c>
      <c r="AX283" s="13" t="s">
        <v>73</v>
      </c>
      <c r="AY283" s="163" t="s">
        <v>117</v>
      </c>
    </row>
    <row r="284" spans="1:65" s="13" customFormat="1" ht="20" x14ac:dyDescent="0.2">
      <c r="B284" s="162"/>
      <c r="D284" s="157" t="s">
        <v>128</v>
      </c>
      <c r="E284" s="163" t="s">
        <v>1</v>
      </c>
      <c r="F284" s="164" t="s">
        <v>430</v>
      </c>
      <c r="H284" s="165">
        <v>33.799999999999997</v>
      </c>
      <c r="I284" s="166"/>
      <c r="L284" s="162"/>
      <c r="M284" s="167"/>
      <c r="N284" s="168"/>
      <c r="O284" s="168"/>
      <c r="P284" s="168"/>
      <c r="Q284" s="168"/>
      <c r="R284" s="168"/>
      <c r="S284" s="168"/>
      <c r="T284" s="169"/>
      <c r="AT284" s="163" t="s">
        <v>128</v>
      </c>
      <c r="AU284" s="163" t="s">
        <v>83</v>
      </c>
      <c r="AV284" s="13" t="s">
        <v>83</v>
      </c>
      <c r="AW284" s="13" t="s">
        <v>30</v>
      </c>
      <c r="AX284" s="13" t="s">
        <v>73</v>
      </c>
      <c r="AY284" s="163" t="s">
        <v>117</v>
      </c>
    </row>
    <row r="285" spans="1:65" s="13" customFormat="1" ht="20" x14ac:dyDescent="0.2">
      <c r="B285" s="162"/>
      <c r="D285" s="157" t="s">
        <v>128</v>
      </c>
      <c r="E285" s="163" t="s">
        <v>1</v>
      </c>
      <c r="F285" s="164" t="s">
        <v>432</v>
      </c>
      <c r="H285" s="165">
        <v>26.547999999999998</v>
      </c>
      <c r="I285" s="166"/>
      <c r="L285" s="162"/>
      <c r="M285" s="167"/>
      <c r="N285" s="168"/>
      <c r="O285" s="168"/>
      <c r="P285" s="168"/>
      <c r="Q285" s="168"/>
      <c r="R285" s="168"/>
      <c r="S285" s="168"/>
      <c r="T285" s="169"/>
      <c r="AT285" s="163" t="s">
        <v>128</v>
      </c>
      <c r="AU285" s="163" t="s">
        <v>83</v>
      </c>
      <c r="AV285" s="13" t="s">
        <v>83</v>
      </c>
      <c r="AW285" s="13" t="s">
        <v>30</v>
      </c>
      <c r="AX285" s="13" t="s">
        <v>73</v>
      </c>
      <c r="AY285" s="163" t="s">
        <v>117</v>
      </c>
    </row>
    <row r="286" spans="1:65" s="15" customFormat="1" ht="10" x14ac:dyDescent="0.2">
      <c r="B286" s="180"/>
      <c r="D286" s="157" t="s">
        <v>128</v>
      </c>
      <c r="E286" s="181" t="s">
        <v>1</v>
      </c>
      <c r="F286" s="182" t="s">
        <v>232</v>
      </c>
      <c r="H286" s="183">
        <v>74.528000000000006</v>
      </c>
      <c r="I286" s="184"/>
      <c r="L286" s="180"/>
      <c r="M286" s="185"/>
      <c r="N286" s="186"/>
      <c r="O286" s="186"/>
      <c r="P286" s="186"/>
      <c r="Q286" s="186"/>
      <c r="R286" s="186"/>
      <c r="S286" s="186"/>
      <c r="T286" s="187"/>
      <c r="AT286" s="181" t="s">
        <v>128</v>
      </c>
      <c r="AU286" s="181" t="s">
        <v>83</v>
      </c>
      <c r="AV286" s="15" t="s">
        <v>140</v>
      </c>
      <c r="AW286" s="15" t="s">
        <v>30</v>
      </c>
      <c r="AX286" s="15" t="s">
        <v>81</v>
      </c>
      <c r="AY286" s="181" t="s">
        <v>117</v>
      </c>
    </row>
    <row r="287" spans="1:65" s="2" customFormat="1" ht="33" customHeight="1" x14ac:dyDescent="0.2">
      <c r="A287" s="32"/>
      <c r="B287" s="143"/>
      <c r="C287" s="144" t="s">
        <v>449</v>
      </c>
      <c r="D287" s="144" t="s">
        <v>120</v>
      </c>
      <c r="E287" s="145" t="s">
        <v>450</v>
      </c>
      <c r="F287" s="146" t="s">
        <v>451</v>
      </c>
      <c r="G287" s="147" t="s">
        <v>241</v>
      </c>
      <c r="H287" s="148">
        <v>8.1120000000000001</v>
      </c>
      <c r="I287" s="149"/>
      <c r="J287" s="150">
        <f>ROUND(I287*H287,2)</f>
        <v>0</v>
      </c>
      <c r="K287" s="146" t="s">
        <v>124</v>
      </c>
      <c r="L287" s="33"/>
      <c r="M287" s="151" t="s">
        <v>1</v>
      </c>
      <c r="N287" s="152" t="s">
        <v>38</v>
      </c>
      <c r="O287" s="58"/>
      <c r="P287" s="153">
        <f>O287*H287</f>
        <v>0</v>
      </c>
      <c r="Q287" s="153">
        <v>0</v>
      </c>
      <c r="R287" s="153">
        <f>Q287*H287</f>
        <v>0</v>
      </c>
      <c r="S287" s="153">
        <v>0</v>
      </c>
      <c r="T287" s="154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55" t="s">
        <v>140</v>
      </c>
      <c r="AT287" s="155" t="s">
        <v>120</v>
      </c>
      <c r="AU287" s="155" t="s">
        <v>83</v>
      </c>
      <c r="AY287" s="17" t="s">
        <v>117</v>
      </c>
      <c r="BE287" s="156">
        <f>IF(N287="základní",J287,0)</f>
        <v>0</v>
      </c>
      <c r="BF287" s="156">
        <f>IF(N287="snížená",J287,0)</f>
        <v>0</v>
      </c>
      <c r="BG287" s="156">
        <f>IF(N287="zákl. přenesená",J287,0)</f>
        <v>0</v>
      </c>
      <c r="BH287" s="156">
        <f>IF(N287="sníž. přenesená",J287,0)</f>
        <v>0</v>
      </c>
      <c r="BI287" s="156">
        <f>IF(N287="nulová",J287,0)</f>
        <v>0</v>
      </c>
      <c r="BJ287" s="17" t="s">
        <v>81</v>
      </c>
      <c r="BK287" s="156">
        <f>ROUND(I287*H287,2)</f>
        <v>0</v>
      </c>
      <c r="BL287" s="17" t="s">
        <v>140</v>
      </c>
      <c r="BM287" s="155" t="s">
        <v>452</v>
      </c>
    </row>
    <row r="288" spans="1:65" s="2" customFormat="1" ht="27" x14ac:dyDescent="0.2">
      <c r="A288" s="32"/>
      <c r="B288" s="33"/>
      <c r="C288" s="32"/>
      <c r="D288" s="157" t="s">
        <v>127</v>
      </c>
      <c r="E288" s="32"/>
      <c r="F288" s="158" t="s">
        <v>453</v>
      </c>
      <c r="G288" s="32"/>
      <c r="H288" s="32"/>
      <c r="I288" s="159"/>
      <c r="J288" s="32"/>
      <c r="K288" s="32"/>
      <c r="L288" s="33"/>
      <c r="M288" s="160"/>
      <c r="N288" s="161"/>
      <c r="O288" s="58"/>
      <c r="P288" s="58"/>
      <c r="Q288" s="58"/>
      <c r="R288" s="58"/>
      <c r="S288" s="58"/>
      <c r="T288" s="59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T288" s="17" t="s">
        <v>127</v>
      </c>
      <c r="AU288" s="17" t="s">
        <v>83</v>
      </c>
    </row>
    <row r="289" spans="1:65" s="13" customFormat="1" ht="10" x14ac:dyDescent="0.2">
      <c r="B289" s="162"/>
      <c r="D289" s="157" t="s">
        <v>128</v>
      </c>
      <c r="E289" s="163" t="s">
        <v>1</v>
      </c>
      <c r="F289" s="164" t="s">
        <v>431</v>
      </c>
      <c r="H289" s="165">
        <v>8.1120000000000001</v>
      </c>
      <c r="I289" s="166"/>
      <c r="L289" s="162"/>
      <c r="M289" s="167"/>
      <c r="N289" s="168"/>
      <c r="O289" s="168"/>
      <c r="P289" s="168"/>
      <c r="Q289" s="168"/>
      <c r="R289" s="168"/>
      <c r="S289" s="168"/>
      <c r="T289" s="169"/>
      <c r="AT289" s="163" t="s">
        <v>128</v>
      </c>
      <c r="AU289" s="163" t="s">
        <v>83</v>
      </c>
      <c r="AV289" s="13" t="s">
        <v>83</v>
      </c>
      <c r="AW289" s="13" t="s">
        <v>30</v>
      </c>
      <c r="AX289" s="13" t="s">
        <v>81</v>
      </c>
      <c r="AY289" s="163" t="s">
        <v>117</v>
      </c>
    </row>
    <row r="290" spans="1:65" s="12" customFormat="1" ht="22.75" customHeight="1" x14ac:dyDescent="0.25">
      <c r="B290" s="130"/>
      <c r="D290" s="131" t="s">
        <v>72</v>
      </c>
      <c r="E290" s="141" t="s">
        <v>454</v>
      </c>
      <c r="F290" s="141" t="s">
        <v>455</v>
      </c>
      <c r="I290" s="133"/>
      <c r="J290" s="142">
        <f>BK290</f>
        <v>0</v>
      </c>
      <c r="L290" s="130"/>
      <c r="M290" s="135"/>
      <c r="N290" s="136"/>
      <c r="O290" s="136"/>
      <c r="P290" s="137">
        <f>SUM(P291:P292)</f>
        <v>0</v>
      </c>
      <c r="Q290" s="136"/>
      <c r="R290" s="137">
        <f>SUM(R291:R292)</f>
        <v>0</v>
      </c>
      <c r="S290" s="136"/>
      <c r="T290" s="138">
        <f>SUM(T291:T292)</f>
        <v>0</v>
      </c>
      <c r="AR290" s="131" t="s">
        <v>81</v>
      </c>
      <c r="AT290" s="139" t="s">
        <v>72</v>
      </c>
      <c r="AU290" s="139" t="s">
        <v>81</v>
      </c>
      <c r="AY290" s="131" t="s">
        <v>117</v>
      </c>
      <c r="BK290" s="140">
        <f>SUM(BK291:BK292)</f>
        <v>0</v>
      </c>
    </row>
    <row r="291" spans="1:65" s="2" customFormat="1" ht="24.15" customHeight="1" x14ac:dyDescent="0.2">
      <c r="A291" s="32"/>
      <c r="B291" s="143"/>
      <c r="C291" s="144" t="s">
        <v>456</v>
      </c>
      <c r="D291" s="144" t="s">
        <v>120</v>
      </c>
      <c r="E291" s="145" t="s">
        <v>457</v>
      </c>
      <c r="F291" s="146" t="s">
        <v>458</v>
      </c>
      <c r="G291" s="147" t="s">
        <v>241</v>
      </c>
      <c r="H291" s="148">
        <v>257.834</v>
      </c>
      <c r="I291" s="149"/>
      <c r="J291" s="150">
        <f>ROUND(I291*H291,2)</f>
        <v>0</v>
      </c>
      <c r="K291" s="146" t="s">
        <v>124</v>
      </c>
      <c r="L291" s="33"/>
      <c r="M291" s="151" t="s">
        <v>1</v>
      </c>
      <c r="N291" s="152" t="s">
        <v>38</v>
      </c>
      <c r="O291" s="58"/>
      <c r="P291" s="153">
        <f>O291*H291</f>
        <v>0</v>
      </c>
      <c r="Q291" s="153">
        <v>0</v>
      </c>
      <c r="R291" s="153">
        <f>Q291*H291</f>
        <v>0</v>
      </c>
      <c r="S291" s="153">
        <v>0</v>
      </c>
      <c r="T291" s="154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55" t="s">
        <v>140</v>
      </c>
      <c r="AT291" s="155" t="s">
        <v>120</v>
      </c>
      <c r="AU291" s="155" t="s">
        <v>83</v>
      </c>
      <c r="AY291" s="17" t="s">
        <v>117</v>
      </c>
      <c r="BE291" s="156">
        <f>IF(N291="základní",J291,0)</f>
        <v>0</v>
      </c>
      <c r="BF291" s="156">
        <f>IF(N291="snížená",J291,0)</f>
        <v>0</v>
      </c>
      <c r="BG291" s="156">
        <f>IF(N291="zákl. přenesená",J291,0)</f>
        <v>0</v>
      </c>
      <c r="BH291" s="156">
        <f>IF(N291="sníž. přenesená",J291,0)</f>
        <v>0</v>
      </c>
      <c r="BI291" s="156">
        <f>IF(N291="nulová",J291,0)</f>
        <v>0</v>
      </c>
      <c r="BJ291" s="17" t="s">
        <v>81</v>
      </c>
      <c r="BK291" s="156">
        <f>ROUND(I291*H291,2)</f>
        <v>0</v>
      </c>
      <c r="BL291" s="17" t="s">
        <v>140</v>
      </c>
      <c r="BM291" s="155" t="s">
        <v>459</v>
      </c>
    </row>
    <row r="292" spans="1:65" s="2" customFormat="1" ht="18" x14ac:dyDescent="0.2">
      <c r="A292" s="32"/>
      <c r="B292" s="33"/>
      <c r="C292" s="32"/>
      <c r="D292" s="157" t="s">
        <v>127</v>
      </c>
      <c r="E292" s="32"/>
      <c r="F292" s="158" t="s">
        <v>460</v>
      </c>
      <c r="G292" s="32"/>
      <c r="H292" s="32"/>
      <c r="I292" s="159"/>
      <c r="J292" s="32"/>
      <c r="K292" s="32"/>
      <c r="L292" s="33"/>
      <c r="M292" s="160"/>
      <c r="N292" s="161"/>
      <c r="O292" s="58"/>
      <c r="P292" s="58"/>
      <c r="Q292" s="58"/>
      <c r="R292" s="58"/>
      <c r="S292" s="58"/>
      <c r="T292" s="59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T292" s="17" t="s">
        <v>127</v>
      </c>
      <c r="AU292" s="17" t="s">
        <v>83</v>
      </c>
    </row>
    <row r="293" spans="1:65" s="12" customFormat="1" ht="25.9" customHeight="1" x14ac:dyDescent="0.35">
      <c r="B293" s="130"/>
      <c r="D293" s="131" t="s">
        <v>72</v>
      </c>
      <c r="E293" s="132" t="s">
        <v>268</v>
      </c>
      <c r="F293" s="132" t="s">
        <v>461</v>
      </c>
      <c r="I293" s="133"/>
      <c r="J293" s="134">
        <f>BK293</f>
        <v>0</v>
      </c>
      <c r="L293" s="130"/>
      <c r="M293" s="135"/>
      <c r="N293" s="136"/>
      <c r="O293" s="136"/>
      <c r="P293" s="137">
        <f>P294</f>
        <v>0</v>
      </c>
      <c r="Q293" s="136"/>
      <c r="R293" s="137">
        <f>R294</f>
        <v>1.315391</v>
      </c>
      <c r="S293" s="136"/>
      <c r="T293" s="138">
        <f>T294</f>
        <v>0</v>
      </c>
      <c r="AR293" s="131" t="s">
        <v>134</v>
      </c>
      <c r="AT293" s="139" t="s">
        <v>72</v>
      </c>
      <c r="AU293" s="139" t="s">
        <v>73</v>
      </c>
      <c r="AY293" s="131" t="s">
        <v>117</v>
      </c>
      <c r="BK293" s="140">
        <f>BK294</f>
        <v>0</v>
      </c>
    </row>
    <row r="294" spans="1:65" s="12" customFormat="1" ht="22.75" customHeight="1" x14ac:dyDescent="0.25">
      <c r="B294" s="130"/>
      <c r="D294" s="131" t="s">
        <v>72</v>
      </c>
      <c r="E294" s="141" t="s">
        <v>462</v>
      </c>
      <c r="F294" s="141" t="s">
        <v>463</v>
      </c>
      <c r="I294" s="133"/>
      <c r="J294" s="142">
        <f>BK294</f>
        <v>0</v>
      </c>
      <c r="L294" s="130"/>
      <c r="M294" s="135"/>
      <c r="N294" s="136"/>
      <c r="O294" s="136"/>
      <c r="P294" s="137">
        <f>SUM(P295:P307)</f>
        <v>0</v>
      </c>
      <c r="Q294" s="136"/>
      <c r="R294" s="137">
        <f>SUM(R295:R307)</f>
        <v>1.315391</v>
      </c>
      <c r="S294" s="136"/>
      <c r="T294" s="138">
        <f>SUM(T295:T307)</f>
        <v>0</v>
      </c>
      <c r="AR294" s="131" t="s">
        <v>134</v>
      </c>
      <c r="AT294" s="139" t="s">
        <v>72</v>
      </c>
      <c r="AU294" s="139" t="s">
        <v>81</v>
      </c>
      <c r="AY294" s="131" t="s">
        <v>117</v>
      </c>
      <c r="BK294" s="140">
        <f>SUM(BK295:BK307)</f>
        <v>0</v>
      </c>
    </row>
    <row r="295" spans="1:65" s="2" customFormat="1" ht="24.15" customHeight="1" x14ac:dyDescent="0.2">
      <c r="A295" s="32"/>
      <c r="B295" s="143"/>
      <c r="C295" s="144" t="s">
        <v>464</v>
      </c>
      <c r="D295" s="144" t="s">
        <v>120</v>
      </c>
      <c r="E295" s="145" t="s">
        <v>465</v>
      </c>
      <c r="F295" s="146" t="s">
        <v>466</v>
      </c>
      <c r="G295" s="147" t="s">
        <v>210</v>
      </c>
      <c r="H295" s="148">
        <v>359</v>
      </c>
      <c r="I295" s="149"/>
      <c r="J295" s="150">
        <f>ROUND(I295*H295,2)</f>
        <v>0</v>
      </c>
      <c r="K295" s="146" t="s">
        <v>124</v>
      </c>
      <c r="L295" s="33"/>
      <c r="M295" s="151" t="s">
        <v>1</v>
      </c>
      <c r="N295" s="152" t="s">
        <v>38</v>
      </c>
      <c r="O295" s="58"/>
      <c r="P295" s="153">
        <f>O295*H295</f>
        <v>0</v>
      </c>
      <c r="Q295" s="153">
        <v>0</v>
      </c>
      <c r="R295" s="153">
        <f>Q295*H295</f>
        <v>0</v>
      </c>
      <c r="S295" s="153">
        <v>0</v>
      </c>
      <c r="T295" s="154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55" t="s">
        <v>467</v>
      </c>
      <c r="AT295" s="155" t="s">
        <v>120</v>
      </c>
      <c r="AU295" s="155" t="s">
        <v>83</v>
      </c>
      <c r="AY295" s="17" t="s">
        <v>117</v>
      </c>
      <c r="BE295" s="156">
        <f>IF(N295="základní",J295,0)</f>
        <v>0</v>
      </c>
      <c r="BF295" s="156">
        <f>IF(N295="snížená",J295,0)</f>
        <v>0</v>
      </c>
      <c r="BG295" s="156">
        <f>IF(N295="zákl. přenesená",J295,0)</f>
        <v>0</v>
      </c>
      <c r="BH295" s="156">
        <f>IF(N295="sníž. přenesená",J295,0)</f>
        <v>0</v>
      </c>
      <c r="BI295" s="156">
        <f>IF(N295="nulová",J295,0)</f>
        <v>0</v>
      </c>
      <c r="BJ295" s="17" t="s">
        <v>81</v>
      </c>
      <c r="BK295" s="156">
        <f>ROUND(I295*H295,2)</f>
        <v>0</v>
      </c>
      <c r="BL295" s="17" t="s">
        <v>467</v>
      </c>
      <c r="BM295" s="155" t="s">
        <v>468</v>
      </c>
    </row>
    <row r="296" spans="1:65" s="2" customFormat="1" ht="18" x14ac:dyDescent="0.2">
      <c r="A296" s="32"/>
      <c r="B296" s="33"/>
      <c r="C296" s="32"/>
      <c r="D296" s="157" t="s">
        <v>127</v>
      </c>
      <c r="E296" s="32"/>
      <c r="F296" s="158" t="s">
        <v>469</v>
      </c>
      <c r="G296" s="32"/>
      <c r="H296" s="32"/>
      <c r="I296" s="159"/>
      <c r="J296" s="32"/>
      <c r="K296" s="32"/>
      <c r="L296" s="33"/>
      <c r="M296" s="160"/>
      <c r="N296" s="161"/>
      <c r="O296" s="58"/>
      <c r="P296" s="58"/>
      <c r="Q296" s="58"/>
      <c r="R296" s="58"/>
      <c r="S296" s="58"/>
      <c r="T296" s="59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T296" s="17" t="s">
        <v>127</v>
      </c>
      <c r="AU296" s="17" t="s">
        <v>83</v>
      </c>
    </row>
    <row r="297" spans="1:65" s="13" customFormat="1" ht="10" x14ac:dyDescent="0.2">
      <c r="B297" s="162"/>
      <c r="D297" s="157" t="s">
        <v>128</v>
      </c>
      <c r="E297" s="163" t="s">
        <v>1</v>
      </c>
      <c r="F297" s="164" t="s">
        <v>470</v>
      </c>
      <c r="H297" s="165">
        <v>359</v>
      </c>
      <c r="I297" s="166"/>
      <c r="L297" s="162"/>
      <c r="M297" s="167"/>
      <c r="N297" s="168"/>
      <c r="O297" s="168"/>
      <c r="P297" s="168"/>
      <c r="Q297" s="168"/>
      <c r="R297" s="168"/>
      <c r="S297" s="168"/>
      <c r="T297" s="169"/>
      <c r="AT297" s="163" t="s">
        <v>128</v>
      </c>
      <c r="AU297" s="163" t="s">
        <v>83</v>
      </c>
      <c r="AV297" s="13" t="s">
        <v>83</v>
      </c>
      <c r="AW297" s="13" t="s">
        <v>30</v>
      </c>
      <c r="AX297" s="13" t="s">
        <v>81</v>
      </c>
      <c r="AY297" s="163" t="s">
        <v>117</v>
      </c>
    </row>
    <row r="298" spans="1:65" s="2" customFormat="1" ht="16.5" customHeight="1" x14ac:dyDescent="0.2">
      <c r="A298" s="32"/>
      <c r="B298" s="143"/>
      <c r="C298" s="144" t="s">
        <v>471</v>
      </c>
      <c r="D298" s="144" t="s">
        <v>120</v>
      </c>
      <c r="E298" s="145" t="s">
        <v>472</v>
      </c>
      <c r="F298" s="146" t="s">
        <v>473</v>
      </c>
      <c r="G298" s="147" t="s">
        <v>210</v>
      </c>
      <c r="H298" s="148">
        <v>359</v>
      </c>
      <c r="I298" s="149"/>
      <c r="J298" s="150">
        <f>ROUND(I298*H298,2)</f>
        <v>0</v>
      </c>
      <c r="K298" s="146" t="s">
        <v>124</v>
      </c>
      <c r="L298" s="33"/>
      <c r="M298" s="151" t="s">
        <v>1</v>
      </c>
      <c r="N298" s="152" t="s">
        <v>38</v>
      </c>
      <c r="O298" s="58"/>
      <c r="P298" s="153">
        <f>O298*H298</f>
        <v>0</v>
      </c>
      <c r="Q298" s="153">
        <v>6.9999999999999994E-5</v>
      </c>
      <c r="R298" s="153">
        <f>Q298*H298</f>
        <v>2.5129999999999996E-2</v>
      </c>
      <c r="S298" s="153">
        <v>0</v>
      </c>
      <c r="T298" s="154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55" t="s">
        <v>467</v>
      </c>
      <c r="AT298" s="155" t="s">
        <v>120</v>
      </c>
      <c r="AU298" s="155" t="s">
        <v>83</v>
      </c>
      <c r="AY298" s="17" t="s">
        <v>117</v>
      </c>
      <c r="BE298" s="156">
        <f>IF(N298="základní",J298,0)</f>
        <v>0</v>
      </c>
      <c r="BF298" s="156">
        <f>IF(N298="snížená",J298,0)</f>
        <v>0</v>
      </c>
      <c r="BG298" s="156">
        <f>IF(N298="zákl. přenesená",J298,0)</f>
        <v>0</v>
      </c>
      <c r="BH298" s="156">
        <f>IF(N298="sníž. přenesená",J298,0)</f>
        <v>0</v>
      </c>
      <c r="BI298" s="156">
        <f>IF(N298="nulová",J298,0)</f>
        <v>0</v>
      </c>
      <c r="BJ298" s="17" t="s">
        <v>81</v>
      </c>
      <c r="BK298" s="156">
        <f>ROUND(I298*H298,2)</f>
        <v>0</v>
      </c>
      <c r="BL298" s="17" t="s">
        <v>467</v>
      </c>
      <c r="BM298" s="155" t="s">
        <v>474</v>
      </c>
    </row>
    <row r="299" spans="1:65" s="2" customFormat="1" ht="18" x14ac:dyDescent="0.2">
      <c r="A299" s="32"/>
      <c r="B299" s="33"/>
      <c r="C299" s="32"/>
      <c r="D299" s="157" t="s">
        <v>127</v>
      </c>
      <c r="E299" s="32"/>
      <c r="F299" s="158" t="s">
        <v>475</v>
      </c>
      <c r="G299" s="32"/>
      <c r="H299" s="32"/>
      <c r="I299" s="159"/>
      <c r="J299" s="32"/>
      <c r="K299" s="32"/>
      <c r="L299" s="33"/>
      <c r="M299" s="160"/>
      <c r="N299" s="161"/>
      <c r="O299" s="58"/>
      <c r="P299" s="58"/>
      <c r="Q299" s="58"/>
      <c r="R299" s="58"/>
      <c r="S299" s="58"/>
      <c r="T299" s="59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T299" s="17" t="s">
        <v>127</v>
      </c>
      <c r="AU299" s="17" t="s">
        <v>83</v>
      </c>
    </row>
    <row r="300" spans="1:65" s="2" customFormat="1" ht="24.15" customHeight="1" x14ac:dyDescent="0.2">
      <c r="A300" s="32"/>
      <c r="B300" s="143"/>
      <c r="C300" s="144" t="s">
        <v>476</v>
      </c>
      <c r="D300" s="144" t="s">
        <v>120</v>
      </c>
      <c r="E300" s="145" t="s">
        <v>477</v>
      </c>
      <c r="F300" s="146" t="s">
        <v>478</v>
      </c>
      <c r="G300" s="147" t="s">
        <v>210</v>
      </c>
      <c r="H300" s="148">
        <v>359</v>
      </c>
      <c r="I300" s="149"/>
      <c r="J300" s="150">
        <f>ROUND(I300*H300,2)</f>
        <v>0</v>
      </c>
      <c r="K300" s="146" t="s">
        <v>124</v>
      </c>
      <c r="L300" s="33"/>
      <c r="M300" s="151" t="s">
        <v>1</v>
      </c>
      <c r="N300" s="152" t="s">
        <v>38</v>
      </c>
      <c r="O300" s="58"/>
      <c r="P300" s="153">
        <f>O300*H300</f>
        <v>0</v>
      </c>
      <c r="Q300" s="153">
        <v>0</v>
      </c>
      <c r="R300" s="153">
        <f>Q300*H300</f>
        <v>0</v>
      </c>
      <c r="S300" s="153">
        <v>0</v>
      </c>
      <c r="T300" s="154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55" t="s">
        <v>467</v>
      </c>
      <c r="AT300" s="155" t="s">
        <v>120</v>
      </c>
      <c r="AU300" s="155" t="s">
        <v>83</v>
      </c>
      <c r="AY300" s="17" t="s">
        <v>117</v>
      </c>
      <c r="BE300" s="156">
        <f>IF(N300="základní",J300,0)</f>
        <v>0</v>
      </c>
      <c r="BF300" s="156">
        <f>IF(N300="snížená",J300,0)</f>
        <v>0</v>
      </c>
      <c r="BG300" s="156">
        <f>IF(N300="zákl. přenesená",J300,0)</f>
        <v>0</v>
      </c>
      <c r="BH300" s="156">
        <f>IF(N300="sníž. přenesená",J300,0)</f>
        <v>0</v>
      </c>
      <c r="BI300" s="156">
        <f>IF(N300="nulová",J300,0)</f>
        <v>0</v>
      </c>
      <c r="BJ300" s="17" t="s">
        <v>81</v>
      </c>
      <c r="BK300" s="156">
        <f>ROUND(I300*H300,2)</f>
        <v>0</v>
      </c>
      <c r="BL300" s="17" t="s">
        <v>467</v>
      </c>
      <c r="BM300" s="155" t="s">
        <v>479</v>
      </c>
    </row>
    <row r="301" spans="1:65" s="2" customFormat="1" ht="18" x14ac:dyDescent="0.2">
      <c r="A301" s="32"/>
      <c r="B301" s="33"/>
      <c r="C301" s="32"/>
      <c r="D301" s="157" t="s">
        <v>127</v>
      </c>
      <c r="E301" s="32"/>
      <c r="F301" s="158" t="s">
        <v>480</v>
      </c>
      <c r="G301" s="32"/>
      <c r="H301" s="32"/>
      <c r="I301" s="159"/>
      <c r="J301" s="32"/>
      <c r="K301" s="32"/>
      <c r="L301" s="33"/>
      <c r="M301" s="160"/>
      <c r="N301" s="161"/>
      <c r="O301" s="58"/>
      <c r="P301" s="58"/>
      <c r="Q301" s="58"/>
      <c r="R301" s="58"/>
      <c r="S301" s="58"/>
      <c r="T301" s="59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T301" s="17" t="s">
        <v>127</v>
      </c>
      <c r="AU301" s="17" t="s">
        <v>83</v>
      </c>
    </row>
    <row r="302" spans="1:65" s="13" customFormat="1" ht="10" x14ac:dyDescent="0.2">
      <c r="B302" s="162"/>
      <c r="D302" s="157" t="s">
        <v>128</v>
      </c>
      <c r="E302" s="163" t="s">
        <v>1</v>
      </c>
      <c r="F302" s="164" t="s">
        <v>481</v>
      </c>
      <c r="H302" s="165">
        <v>359</v>
      </c>
      <c r="I302" s="166"/>
      <c r="L302" s="162"/>
      <c r="M302" s="167"/>
      <c r="N302" s="168"/>
      <c r="O302" s="168"/>
      <c r="P302" s="168"/>
      <c r="Q302" s="168"/>
      <c r="R302" s="168"/>
      <c r="S302" s="168"/>
      <c r="T302" s="169"/>
      <c r="AT302" s="163" t="s">
        <v>128</v>
      </c>
      <c r="AU302" s="163" t="s">
        <v>83</v>
      </c>
      <c r="AV302" s="13" t="s">
        <v>83</v>
      </c>
      <c r="AW302" s="13" t="s">
        <v>30</v>
      </c>
      <c r="AX302" s="13" t="s">
        <v>81</v>
      </c>
      <c r="AY302" s="163" t="s">
        <v>117</v>
      </c>
    </row>
    <row r="303" spans="1:65" s="2" customFormat="1" ht="24.15" customHeight="1" x14ac:dyDescent="0.2">
      <c r="A303" s="32"/>
      <c r="B303" s="143"/>
      <c r="C303" s="188" t="s">
        <v>482</v>
      </c>
      <c r="D303" s="188" t="s">
        <v>268</v>
      </c>
      <c r="E303" s="189" t="s">
        <v>483</v>
      </c>
      <c r="F303" s="190" t="s">
        <v>484</v>
      </c>
      <c r="G303" s="191" t="s">
        <v>210</v>
      </c>
      <c r="H303" s="192">
        <v>376.95</v>
      </c>
      <c r="I303" s="193"/>
      <c r="J303" s="194">
        <f>ROUND(I303*H303,2)</f>
        <v>0</v>
      </c>
      <c r="K303" s="190" t="s">
        <v>124</v>
      </c>
      <c r="L303" s="195"/>
      <c r="M303" s="196" t="s">
        <v>1</v>
      </c>
      <c r="N303" s="197" t="s">
        <v>38</v>
      </c>
      <c r="O303" s="58"/>
      <c r="P303" s="153">
        <f>O303*H303</f>
        <v>0</v>
      </c>
      <c r="Q303" s="153">
        <v>7.7999999999999999E-4</v>
      </c>
      <c r="R303" s="153">
        <f>Q303*H303</f>
        <v>0.29402099999999998</v>
      </c>
      <c r="S303" s="153">
        <v>0</v>
      </c>
      <c r="T303" s="154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55" t="s">
        <v>485</v>
      </c>
      <c r="AT303" s="155" t="s">
        <v>268</v>
      </c>
      <c r="AU303" s="155" t="s">
        <v>83</v>
      </c>
      <c r="AY303" s="17" t="s">
        <v>117</v>
      </c>
      <c r="BE303" s="156">
        <f>IF(N303="základní",J303,0)</f>
        <v>0</v>
      </c>
      <c r="BF303" s="156">
        <f>IF(N303="snížená",J303,0)</f>
        <v>0</v>
      </c>
      <c r="BG303" s="156">
        <f>IF(N303="zákl. přenesená",J303,0)</f>
        <v>0</v>
      </c>
      <c r="BH303" s="156">
        <f>IF(N303="sníž. přenesená",J303,0)</f>
        <v>0</v>
      </c>
      <c r="BI303" s="156">
        <f>IF(N303="nulová",J303,0)</f>
        <v>0</v>
      </c>
      <c r="BJ303" s="17" t="s">
        <v>81</v>
      </c>
      <c r="BK303" s="156">
        <f>ROUND(I303*H303,2)</f>
        <v>0</v>
      </c>
      <c r="BL303" s="17" t="s">
        <v>485</v>
      </c>
      <c r="BM303" s="155" t="s">
        <v>486</v>
      </c>
    </row>
    <row r="304" spans="1:65" s="2" customFormat="1" ht="10" x14ac:dyDescent="0.2">
      <c r="A304" s="32"/>
      <c r="B304" s="33"/>
      <c r="C304" s="32"/>
      <c r="D304" s="157" t="s">
        <v>127</v>
      </c>
      <c r="E304" s="32"/>
      <c r="F304" s="158" t="s">
        <v>484</v>
      </c>
      <c r="G304" s="32"/>
      <c r="H304" s="32"/>
      <c r="I304" s="159"/>
      <c r="J304" s="32"/>
      <c r="K304" s="32"/>
      <c r="L304" s="33"/>
      <c r="M304" s="160"/>
      <c r="N304" s="161"/>
      <c r="O304" s="58"/>
      <c r="P304" s="58"/>
      <c r="Q304" s="58"/>
      <c r="R304" s="58"/>
      <c r="S304" s="58"/>
      <c r="T304" s="59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T304" s="17" t="s">
        <v>127</v>
      </c>
      <c r="AU304" s="17" t="s">
        <v>83</v>
      </c>
    </row>
    <row r="305" spans="1:65" s="13" customFormat="1" ht="10" x14ac:dyDescent="0.2">
      <c r="B305" s="162"/>
      <c r="D305" s="157" t="s">
        <v>128</v>
      </c>
      <c r="F305" s="164" t="s">
        <v>487</v>
      </c>
      <c r="H305" s="165">
        <v>376.95</v>
      </c>
      <c r="I305" s="166"/>
      <c r="L305" s="162"/>
      <c r="M305" s="167"/>
      <c r="N305" s="168"/>
      <c r="O305" s="168"/>
      <c r="P305" s="168"/>
      <c r="Q305" s="168"/>
      <c r="R305" s="168"/>
      <c r="S305" s="168"/>
      <c r="T305" s="169"/>
      <c r="AT305" s="163" t="s">
        <v>128</v>
      </c>
      <c r="AU305" s="163" t="s">
        <v>83</v>
      </c>
      <c r="AV305" s="13" t="s">
        <v>83</v>
      </c>
      <c r="AW305" s="13" t="s">
        <v>3</v>
      </c>
      <c r="AX305" s="13" t="s">
        <v>81</v>
      </c>
      <c r="AY305" s="163" t="s">
        <v>117</v>
      </c>
    </row>
    <row r="306" spans="1:65" s="2" customFormat="1" ht="24.15" customHeight="1" x14ac:dyDescent="0.2">
      <c r="A306" s="32"/>
      <c r="B306" s="143"/>
      <c r="C306" s="144" t="s">
        <v>488</v>
      </c>
      <c r="D306" s="144" t="s">
        <v>120</v>
      </c>
      <c r="E306" s="145" t="s">
        <v>489</v>
      </c>
      <c r="F306" s="146" t="s">
        <v>490</v>
      </c>
      <c r="G306" s="147" t="s">
        <v>137</v>
      </c>
      <c r="H306" s="148">
        <v>1</v>
      </c>
      <c r="I306" s="149"/>
      <c r="J306" s="150">
        <f>ROUND(I306*H306,2)</f>
        <v>0</v>
      </c>
      <c r="K306" s="146" t="s">
        <v>1</v>
      </c>
      <c r="L306" s="33"/>
      <c r="M306" s="151" t="s">
        <v>1</v>
      </c>
      <c r="N306" s="152" t="s">
        <v>38</v>
      </c>
      <c r="O306" s="58"/>
      <c r="P306" s="153">
        <f>O306*H306</f>
        <v>0</v>
      </c>
      <c r="Q306" s="153">
        <v>0.99624000000000001</v>
      </c>
      <c r="R306" s="153">
        <f>Q306*H306</f>
        <v>0.99624000000000001</v>
      </c>
      <c r="S306" s="153">
        <v>0</v>
      </c>
      <c r="T306" s="154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55" t="s">
        <v>467</v>
      </c>
      <c r="AT306" s="155" t="s">
        <v>120</v>
      </c>
      <c r="AU306" s="155" t="s">
        <v>83</v>
      </c>
      <c r="AY306" s="17" t="s">
        <v>117</v>
      </c>
      <c r="BE306" s="156">
        <f>IF(N306="základní",J306,0)</f>
        <v>0</v>
      </c>
      <c r="BF306" s="156">
        <f>IF(N306="snížená",J306,0)</f>
        <v>0</v>
      </c>
      <c r="BG306" s="156">
        <f>IF(N306="zákl. přenesená",J306,0)</f>
        <v>0</v>
      </c>
      <c r="BH306" s="156">
        <f>IF(N306="sníž. přenesená",J306,0)</f>
        <v>0</v>
      </c>
      <c r="BI306" s="156">
        <f>IF(N306="nulová",J306,0)</f>
        <v>0</v>
      </c>
      <c r="BJ306" s="17" t="s">
        <v>81</v>
      </c>
      <c r="BK306" s="156">
        <f>ROUND(I306*H306,2)</f>
        <v>0</v>
      </c>
      <c r="BL306" s="17" t="s">
        <v>467</v>
      </c>
      <c r="BM306" s="155" t="s">
        <v>491</v>
      </c>
    </row>
    <row r="307" spans="1:65" s="2" customFormat="1" ht="18" x14ac:dyDescent="0.2">
      <c r="A307" s="32"/>
      <c r="B307" s="33"/>
      <c r="C307" s="32"/>
      <c r="D307" s="157" t="s">
        <v>127</v>
      </c>
      <c r="E307" s="32"/>
      <c r="F307" s="158" t="s">
        <v>490</v>
      </c>
      <c r="G307" s="32"/>
      <c r="H307" s="32"/>
      <c r="I307" s="159"/>
      <c r="J307" s="32"/>
      <c r="K307" s="32"/>
      <c r="L307" s="33"/>
      <c r="M307" s="198"/>
      <c r="N307" s="199"/>
      <c r="O307" s="200"/>
      <c r="P307" s="200"/>
      <c r="Q307" s="200"/>
      <c r="R307" s="200"/>
      <c r="S307" s="200"/>
      <c r="T307" s="201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T307" s="17" t="s">
        <v>127</v>
      </c>
      <c r="AU307" s="17" t="s">
        <v>83</v>
      </c>
    </row>
    <row r="308" spans="1:65" s="2" customFormat="1" ht="7" customHeight="1" x14ac:dyDescent="0.2">
      <c r="A308" s="32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33"/>
      <c r="M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</row>
  </sheetData>
  <autoFilter ref="C123:K307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26"/>
  <sheetViews>
    <sheetView showGridLines="0" workbookViewId="0"/>
  </sheetViews>
  <sheetFormatPr defaultRowHeight="14.5" x14ac:dyDescent="0.2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0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89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5" customHeight="1" x14ac:dyDescent="0.2">
      <c r="B4" s="20"/>
      <c r="D4" s="21" t="s">
        <v>90</v>
      </c>
      <c r="L4" s="20"/>
      <c r="M4" s="93" t="s">
        <v>10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16</v>
      </c>
      <c r="L6" s="20"/>
    </row>
    <row r="7" spans="1:46" s="1" customFormat="1" ht="16.5" customHeight="1" x14ac:dyDescent="0.2">
      <c r="B7" s="20"/>
      <c r="E7" s="241" t="str">
        <f>'Rekapitulace stavby'!K6</f>
        <v>Město Kroměříž - chodník v ul. Obvodová</v>
      </c>
      <c r="F7" s="242"/>
      <c r="G7" s="242"/>
      <c r="H7" s="242"/>
      <c r="L7" s="20"/>
    </row>
    <row r="8" spans="1:46" s="2" customFormat="1" ht="12" customHeight="1" x14ac:dyDescent="0.2">
      <c r="A8" s="32"/>
      <c r="B8" s="33"/>
      <c r="C8" s="32"/>
      <c r="D8" s="27" t="s">
        <v>91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3"/>
      <c r="C9" s="32"/>
      <c r="D9" s="32"/>
      <c r="E9" s="221" t="s">
        <v>492</v>
      </c>
      <c r="F9" s="243"/>
      <c r="G9" s="243"/>
      <c r="H9" s="243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" x14ac:dyDescent="0.2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12. 10. 2022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75" customHeight="1" x14ac:dyDescent="0.2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 x14ac:dyDescent="0.2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3"/>
      <c r="C18" s="32"/>
      <c r="D18" s="32"/>
      <c r="E18" s="244" t="str">
        <f>'Rekapitulace stavby'!E14</f>
        <v>Vyplň údaj</v>
      </c>
      <c r="F18" s="205"/>
      <c r="G18" s="205"/>
      <c r="H18" s="205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 x14ac:dyDescent="0.2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 x14ac:dyDescent="0.2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 x14ac:dyDescent="0.2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94"/>
      <c r="B27" s="95"/>
      <c r="C27" s="94"/>
      <c r="D27" s="94"/>
      <c r="E27" s="210" t="s">
        <v>1</v>
      </c>
      <c r="F27" s="210"/>
      <c r="G27" s="210"/>
      <c r="H27" s="210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7" customHeight="1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 x14ac:dyDescent="0.2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4" customHeight="1" x14ac:dyDescent="0.2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ROUND(J124,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 x14ac:dyDescent="0.2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 x14ac:dyDescent="0.2">
      <c r="A33" s="32"/>
      <c r="B33" s="33"/>
      <c r="C33" s="32"/>
      <c r="D33" s="98" t="s">
        <v>37</v>
      </c>
      <c r="E33" s="27" t="s">
        <v>38</v>
      </c>
      <c r="F33" s="99">
        <f>ROUND((SUM(BE124:BE225)),  2)</f>
        <v>0</v>
      </c>
      <c r="G33" s="32"/>
      <c r="H33" s="32"/>
      <c r="I33" s="100">
        <v>0.21</v>
      </c>
      <c r="J33" s="99">
        <f>ROUND(((SUM(BE124:BE225))*I33),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 x14ac:dyDescent="0.2">
      <c r="A34" s="32"/>
      <c r="B34" s="33"/>
      <c r="C34" s="32"/>
      <c r="D34" s="32"/>
      <c r="E34" s="27" t="s">
        <v>39</v>
      </c>
      <c r="F34" s="99">
        <f>ROUND((SUM(BF124:BF225)),  2)</f>
        <v>0</v>
      </c>
      <c r="G34" s="32"/>
      <c r="H34" s="32"/>
      <c r="I34" s="100">
        <v>0.15</v>
      </c>
      <c r="J34" s="99">
        <f>ROUND(((SUM(BF124:BF225))*I34),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 x14ac:dyDescent="0.2">
      <c r="A35" s="32"/>
      <c r="B35" s="33"/>
      <c r="C35" s="32"/>
      <c r="D35" s="32"/>
      <c r="E35" s="27" t="s">
        <v>40</v>
      </c>
      <c r="F35" s="99">
        <f>ROUND((SUM(BG124:BG225)),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 x14ac:dyDescent="0.2">
      <c r="A36" s="32"/>
      <c r="B36" s="33"/>
      <c r="C36" s="32"/>
      <c r="D36" s="32"/>
      <c r="E36" s="27" t="s">
        <v>41</v>
      </c>
      <c r="F36" s="99">
        <f>ROUND((SUM(BH124:BH225)),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 x14ac:dyDescent="0.2">
      <c r="A37" s="32"/>
      <c r="B37" s="33"/>
      <c r="C37" s="32"/>
      <c r="D37" s="32"/>
      <c r="E37" s="27" t="s">
        <v>42</v>
      </c>
      <c r="F37" s="99">
        <f>ROUND((SUM(BI124:BI225)),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 x14ac:dyDescent="0.2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4" customHeight="1" x14ac:dyDescent="0.2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 x14ac:dyDescent="0.2">
      <c r="B41" s="20"/>
      <c r="L41" s="20"/>
    </row>
    <row r="42" spans="1:31" s="1" customFormat="1" ht="14.4" customHeight="1" x14ac:dyDescent="0.2">
      <c r="B42" s="20"/>
      <c r="L42" s="20"/>
    </row>
    <row r="43" spans="1:31" s="1" customFormat="1" ht="14.4" customHeight="1" x14ac:dyDescent="0.2">
      <c r="B43" s="20"/>
      <c r="L43" s="20"/>
    </row>
    <row r="44" spans="1:31" s="1" customFormat="1" ht="14.4" customHeight="1" x14ac:dyDescent="0.2">
      <c r="B44" s="20"/>
      <c r="L44" s="20"/>
    </row>
    <row r="45" spans="1:31" s="1" customFormat="1" ht="14.4" customHeight="1" x14ac:dyDescent="0.2">
      <c r="B45" s="20"/>
      <c r="L45" s="20"/>
    </row>
    <row r="46" spans="1:31" s="1" customFormat="1" ht="14.4" customHeight="1" x14ac:dyDescent="0.2">
      <c r="B46" s="20"/>
      <c r="L46" s="20"/>
    </row>
    <row r="47" spans="1:31" s="1" customFormat="1" ht="14.4" customHeight="1" x14ac:dyDescent="0.2">
      <c r="B47" s="20"/>
      <c r="L47" s="20"/>
    </row>
    <row r="48" spans="1:31" s="1" customFormat="1" ht="14.4" customHeight="1" x14ac:dyDescent="0.2">
      <c r="B48" s="20"/>
      <c r="L48" s="20"/>
    </row>
    <row r="49" spans="1:31" s="1" customFormat="1" ht="14.4" customHeight="1" x14ac:dyDescent="0.2">
      <c r="B49" s="20"/>
      <c r="L49" s="20"/>
    </row>
    <row r="50" spans="1:31" s="2" customFormat="1" ht="14.4" customHeight="1" x14ac:dyDescent="0.2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" x14ac:dyDescent="0.2">
      <c r="B51" s="20"/>
      <c r="L51" s="20"/>
    </row>
    <row r="52" spans="1:31" ht="10" x14ac:dyDescent="0.2">
      <c r="B52" s="20"/>
      <c r="L52" s="20"/>
    </row>
    <row r="53" spans="1:31" ht="10" x14ac:dyDescent="0.2">
      <c r="B53" s="20"/>
      <c r="L53" s="20"/>
    </row>
    <row r="54" spans="1:31" ht="10" x14ac:dyDescent="0.2">
      <c r="B54" s="20"/>
      <c r="L54" s="20"/>
    </row>
    <row r="55" spans="1:31" ht="10" x14ac:dyDescent="0.2">
      <c r="B55" s="20"/>
      <c r="L55" s="20"/>
    </row>
    <row r="56" spans="1:31" ht="10" x14ac:dyDescent="0.2">
      <c r="B56" s="20"/>
      <c r="L56" s="20"/>
    </row>
    <row r="57" spans="1:31" ht="10" x14ac:dyDescent="0.2">
      <c r="B57" s="20"/>
      <c r="L57" s="20"/>
    </row>
    <row r="58" spans="1:31" ht="10" x14ac:dyDescent="0.2">
      <c r="B58" s="20"/>
      <c r="L58" s="20"/>
    </row>
    <row r="59" spans="1:31" ht="10" x14ac:dyDescent="0.2">
      <c r="B59" s="20"/>
      <c r="L59" s="20"/>
    </row>
    <row r="60" spans="1:31" ht="10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" x14ac:dyDescent="0.2">
      <c r="B62" s="20"/>
      <c r="L62" s="20"/>
    </row>
    <row r="63" spans="1:31" ht="10" x14ac:dyDescent="0.2">
      <c r="B63" s="20"/>
      <c r="L63" s="20"/>
    </row>
    <row r="64" spans="1:31" ht="10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" x14ac:dyDescent="0.2">
      <c r="B66" s="20"/>
      <c r="L66" s="20"/>
    </row>
    <row r="67" spans="1:31" ht="10" x14ac:dyDescent="0.2">
      <c r="B67" s="20"/>
      <c r="L67" s="20"/>
    </row>
    <row r="68" spans="1:31" ht="10" x14ac:dyDescent="0.2">
      <c r="B68" s="20"/>
      <c r="L68" s="20"/>
    </row>
    <row r="69" spans="1:31" ht="10" x14ac:dyDescent="0.2">
      <c r="B69" s="20"/>
      <c r="L69" s="20"/>
    </row>
    <row r="70" spans="1:31" ht="10" x14ac:dyDescent="0.2">
      <c r="B70" s="20"/>
      <c r="L70" s="20"/>
    </row>
    <row r="71" spans="1:31" ht="10" x14ac:dyDescent="0.2">
      <c r="B71" s="20"/>
      <c r="L71" s="20"/>
    </row>
    <row r="72" spans="1:31" ht="10" x14ac:dyDescent="0.2">
      <c r="B72" s="20"/>
      <c r="L72" s="20"/>
    </row>
    <row r="73" spans="1:31" ht="10" x14ac:dyDescent="0.2">
      <c r="B73" s="20"/>
      <c r="L73" s="20"/>
    </row>
    <row r="74" spans="1:31" ht="10" x14ac:dyDescent="0.2">
      <c r="B74" s="20"/>
      <c r="L74" s="20"/>
    </row>
    <row r="75" spans="1:31" ht="10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5" customHeight="1" x14ac:dyDescent="0.2">
      <c r="A82" s="32"/>
      <c r="B82" s="33"/>
      <c r="C82" s="21" t="s">
        <v>93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2"/>
      <c r="D85" s="32"/>
      <c r="E85" s="241" t="str">
        <f>E7</f>
        <v>Město Kroměříž - chodník v ul. Obvodová</v>
      </c>
      <c r="F85" s="242"/>
      <c r="G85" s="242"/>
      <c r="H85" s="24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91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2"/>
      <c r="D87" s="32"/>
      <c r="E87" s="221" t="str">
        <f>E9</f>
        <v>SO 101.2 - Chodník v ulici Obvodová - sjezd a parkoviště</v>
      </c>
      <c r="F87" s="243"/>
      <c r="G87" s="243"/>
      <c r="H87" s="243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7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12. 10. 2022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 x14ac:dyDescent="0.2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 x14ac:dyDescent="0.2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25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09" t="s">
        <v>94</v>
      </c>
      <c r="D94" s="101"/>
      <c r="E94" s="101"/>
      <c r="F94" s="101"/>
      <c r="G94" s="101"/>
      <c r="H94" s="101"/>
      <c r="I94" s="101"/>
      <c r="J94" s="110" t="s">
        <v>95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25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75" customHeight="1" x14ac:dyDescent="0.2">
      <c r="A96" s="32"/>
      <c r="B96" s="33"/>
      <c r="C96" s="111" t="s">
        <v>96</v>
      </c>
      <c r="D96" s="32"/>
      <c r="E96" s="32"/>
      <c r="F96" s="32"/>
      <c r="G96" s="32"/>
      <c r="H96" s="32"/>
      <c r="I96" s="32"/>
      <c r="J96" s="71">
        <f>J124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97</v>
      </c>
    </row>
    <row r="97" spans="1:31" s="9" customFormat="1" ht="25" customHeight="1" x14ac:dyDescent="0.2">
      <c r="B97" s="112"/>
      <c r="D97" s="113" t="s">
        <v>171</v>
      </c>
      <c r="E97" s="114"/>
      <c r="F97" s="114"/>
      <c r="G97" s="114"/>
      <c r="H97" s="114"/>
      <c r="I97" s="114"/>
      <c r="J97" s="115">
        <f>J125</f>
        <v>0</v>
      </c>
      <c r="L97" s="112"/>
    </row>
    <row r="98" spans="1:31" s="10" customFormat="1" ht="19.899999999999999" customHeight="1" x14ac:dyDescent="0.2">
      <c r="B98" s="116"/>
      <c r="D98" s="117" t="s">
        <v>172</v>
      </c>
      <c r="E98" s="118"/>
      <c r="F98" s="118"/>
      <c r="G98" s="118"/>
      <c r="H98" s="118"/>
      <c r="I98" s="118"/>
      <c r="J98" s="119">
        <f>J126</f>
        <v>0</v>
      </c>
      <c r="L98" s="116"/>
    </row>
    <row r="99" spans="1:31" s="10" customFormat="1" ht="19.899999999999999" customHeight="1" x14ac:dyDescent="0.2">
      <c r="B99" s="116"/>
      <c r="D99" s="117" t="s">
        <v>173</v>
      </c>
      <c r="E99" s="118"/>
      <c r="F99" s="118"/>
      <c r="G99" s="118"/>
      <c r="H99" s="118"/>
      <c r="I99" s="118"/>
      <c r="J99" s="119">
        <f>J139</f>
        <v>0</v>
      </c>
      <c r="L99" s="116"/>
    </row>
    <row r="100" spans="1:31" s="10" customFormat="1" ht="19.899999999999999" customHeight="1" x14ac:dyDescent="0.2">
      <c r="B100" s="116"/>
      <c r="D100" s="117" t="s">
        <v>174</v>
      </c>
      <c r="E100" s="118"/>
      <c r="F100" s="118"/>
      <c r="G100" s="118"/>
      <c r="H100" s="118"/>
      <c r="I100" s="118"/>
      <c r="J100" s="119">
        <f>J162</f>
        <v>0</v>
      </c>
      <c r="L100" s="116"/>
    </row>
    <row r="101" spans="1:31" s="10" customFormat="1" ht="19.899999999999999" customHeight="1" x14ac:dyDescent="0.2">
      <c r="B101" s="116"/>
      <c r="D101" s="117" t="s">
        <v>175</v>
      </c>
      <c r="E101" s="118"/>
      <c r="F101" s="118"/>
      <c r="G101" s="118"/>
      <c r="H101" s="118"/>
      <c r="I101" s="118"/>
      <c r="J101" s="119">
        <f>J184</f>
        <v>0</v>
      </c>
      <c r="L101" s="116"/>
    </row>
    <row r="102" spans="1:31" s="10" customFormat="1" ht="19.899999999999999" customHeight="1" x14ac:dyDescent="0.2">
      <c r="B102" s="116"/>
      <c r="D102" s="117" t="s">
        <v>176</v>
      </c>
      <c r="E102" s="118"/>
      <c r="F102" s="118"/>
      <c r="G102" s="118"/>
      <c r="H102" s="118"/>
      <c r="I102" s="118"/>
      <c r="J102" s="119">
        <f>J210</f>
        <v>0</v>
      </c>
      <c r="L102" s="116"/>
    </row>
    <row r="103" spans="1:31" s="9" customFormat="1" ht="25" customHeight="1" x14ac:dyDescent="0.2">
      <c r="B103" s="112"/>
      <c r="D103" s="113" t="s">
        <v>177</v>
      </c>
      <c r="E103" s="114"/>
      <c r="F103" s="114"/>
      <c r="G103" s="114"/>
      <c r="H103" s="114"/>
      <c r="I103" s="114"/>
      <c r="J103" s="115">
        <f>J213</f>
        <v>0</v>
      </c>
      <c r="L103" s="112"/>
    </row>
    <row r="104" spans="1:31" s="10" customFormat="1" ht="19.899999999999999" customHeight="1" x14ac:dyDescent="0.2">
      <c r="B104" s="116"/>
      <c r="D104" s="117" t="s">
        <v>178</v>
      </c>
      <c r="E104" s="118"/>
      <c r="F104" s="118"/>
      <c r="G104" s="118"/>
      <c r="H104" s="118"/>
      <c r="I104" s="118"/>
      <c r="J104" s="119">
        <f>J214</f>
        <v>0</v>
      </c>
      <c r="L104" s="116"/>
    </row>
    <row r="105" spans="1:31" s="2" customFormat="1" ht="21.75" customHeight="1" x14ac:dyDescent="0.2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7" customHeight="1" x14ac:dyDescent="0.2">
      <c r="A106" s="32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31" s="2" customFormat="1" ht="7" customHeight="1" x14ac:dyDescent="0.2">
      <c r="A110" s="32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5" customHeight="1" x14ac:dyDescent="0.2">
      <c r="A111" s="32"/>
      <c r="B111" s="33"/>
      <c r="C111" s="21" t="s">
        <v>102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7" customHeight="1" x14ac:dyDescent="0.2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 x14ac:dyDescent="0.2">
      <c r="A113" s="32"/>
      <c r="B113" s="33"/>
      <c r="C113" s="27" t="s">
        <v>16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 x14ac:dyDescent="0.2">
      <c r="A114" s="32"/>
      <c r="B114" s="33"/>
      <c r="C114" s="32"/>
      <c r="D114" s="32"/>
      <c r="E114" s="241" t="str">
        <f>E7</f>
        <v>Město Kroměříž - chodník v ul. Obvodová</v>
      </c>
      <c r="F114" s="242"/>
      <c r="G114" s="242"/>
      <c r="H114" s="24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 x14ac:dyDescent="0.2">
      <c r="A115" s="32"/>
      <c r="B115" s="33"/>
      <c r="C115" s="27" t="s">
        <v>91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 x14ac:dyDescent="0.2">
      <c r="A116" s="32"/>
      <c r="B116" s="33"/>
      <c r="C116" s="32"/>
      <c r="D116" s="32"/>
      <c r="E116" s="221" t="str">
        <f>E9</f>
        <v>SO 101.2 - Chodník v ulici Obvodová - sjezd a parkoviště</v>
      </c>
      <c r="F116" s="243"/>
      <c r="G116" s="243"/>
      <c r="H116" s="243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7" customHeight="1" x14ac:dyDescent="0.2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 x14ac:dyDescent="0.2">
      <c r="A118" s="32"/>
      <c r="B118" s="33"/>
      <c r="C118" s="27" t="s">
        <v>20</v>
      </c>
      <c r="D118" s="32"/>
      <c r="E118" s="32"/>
      <c r="F118" s="25" t="str">
        <f>F12</f>
        <v xml:space="preserve"> </v>
      </c>
      <c r="G118" s="32"/>
      <c r="H118" s="32"/>
      <c r="I118" s="27" t="s">
        <v>22</v>
      </c>
      <c r="J118" s="55" t="str">
        <f>IF(J12="","",J12)</f>
        <v>12. 10. 2022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7" customHeight="1" x14ac:dyDescent="0.2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15" customHeight="1" x14ac:dyDescent="0.2">
      <c r="A120" s="32"/>
      <c r="B120" s="33"/>
      <c r="C120" s="27" t="s">
        <v>24</v>
      </c>
      <c r="D120" s="32"/>
      <c r="E120" s="32"/>
      <c r="F120" s="25" t="str">
        <f>E15</f>
        <v xml:space="preserve"> </v>
      </c>
      <c r="G120" s="32"/>
      <c r="H120" s="32"/>
      <c r="I120" s="27" t="s">
        <v>29</v>
      </c>
      <c r="J120" s="30" t="str">
        <f>E21</f>
        <v xml:space="preserve"> 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15" customHeight="1" x14ac:dyDescent="0.2">
      <c r="A121" s="32"/>
      <c r="B121" s="33"/>
      <c r="C121" s="27" t="s">
        <v>27</v>
      </c>
      <c r="D121" s="32"/>
      <c r="E121" s="32"/>
      <c r="F121" s="25" t="str">
        <f>IF(E18="","",E18)</f>
        <v>Vyplň údaj</v>
      </c>
      <c r="G121" s="32"/>
      <c r="H121" s="32"/>
      <c r="I121" s="27" t="s">
        <v>31</v>
      </c>
      <c r="J121" s="30" t="str">
        <f>E24</f>
        <v xml:space="preserve"> 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25" customHeight="1" x14ac:dyDescent="0.2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 x14ac:dyDescent="0.2">
      <c r="A123" s="120"/>
      <c r="B123" s="121"/>
      <c r="C123" s="122" t="s">
        <v>103</v>
      </c>
      <c r="D123" s="123" t="s">
        <v>58</v>
      </c>
      <c r="E123" s="123" t="s">
        <v>54</v>
      </c>
      <c r="F123" s="123" t="s">
        <v>55</v>
      </c>
      <c r="G123" s="123" t="s">
        <v>104</v>
      </c>
      <c r="H123" s="123" t="s">
        <v>105</v>
      </c>
      <c r="I123" s="123" t="s">
        <v>106</v>
      </c>
      <c r="J123" s="123" t="s">
        <v>95</v>
      </c>
      <c r="K123" s="124" t="s">
        <v>107</v>
      </c>
      <c r="L123" s="125"/>
      <c r="M123" s="62" t="s">
        <v>1</v>
      </c>
      <c r="N123" s="63" t="s">
        <v>37</v>
      </c>
      <c r="O123" s="63" t="s">
        <v>108</v>
      </c>
      <c r="P123" s="63" t="s">
        <v>109</v>
      </c>
      <c r="Q123" s="63" t="s">
        <v>110</v>
      </c>
      <c r="R123" s="63" t="s">
        <v>111</v>
      </c>
      <c r="S123" s="63" t="s">
        <v>112</v>
      </c>
      <c r="T123" s="64" t="s">
        <v>113</v>
      </c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</row>
    <row r="124" spans="1:65" s="2" customFormat="1" ht="22.75" customHeight="1" x14ac:dyDescent="0.35">
      <c r="A124" s="32"/>
      <c r="B124" s="33"/>
      <c r="C124" s="69" t="s">
        <v>114</v>
      </c>
      <c r="D124" s="32"/>
      <c r="E124" s="32"/>
      <c r="F124" s="32"/>
      <c r="G124" s="32"/>
      <c r="H124" s="32"/>
      <c r="I124" s="32"/>
      <c r="J124" s="126">
        <f>BK124</f>
        <v>0</v>
      </c>
      <c r="K124" s="32"/>
      <c r="L124" s="33"/>
      <c r="M124" s="65"/>
      <c r="N124" s="56"/>
      <c r="O124" s="66"/>
      <c r="P124" s="127">
        <f>P125+P213</f>
        <v>0</v>
      </c>
      <c r="Q124" s="66"/>
      <c r="R124" s="127">
        <f>R125+R213</f>
        <v>76.569817799999996</v>
      </c>
      <c r="S124" s="66"/>
      <c r="T124" s="128">
        <f>T125+T213</f>
        <v>143.9905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72</v>
      </c>
      <c r="AU124" s="17" t="s">
        <v>97</v>
      </c>
      <c r="BK124" s="129">
        <f>BK125+BK213</f>
        <v>0</v>
      </c>
    </row>
    <row r="125" spans="1:65" s="12" customFormat="1" ht="25.9" customHeight="1" x14ac:dyDescent="0.35">
      <c r="B125" s="130"/>
      <c r="D125" s="131" t="s">
        <v>72</v>
      </c>
      <c r="E125" s="132" t="s">
        <v>179</v>
      </c>
      <c r="F125" s="132" t="s">
        <v>180</v>
      </c>
      <c r="I125" s="133"/>
      <c r="J125" s="134">
        <f>BK125</f>
        <v>0</v>
      </c>
      <c r="L125" s="130"/>
      <c r="M125" s="135"/>
      <c r="N125" s="136"/>
      <c r="O125" s="136"/>
      <c r="P125" s="137">
        <f>P126+P139+P162+P184+P210</f>
        <v>0</v>
      </c>
      <c r="Q125" s="136"/>
      <c r="R125" s="137">
        <f>R126+R139+R162+R184+R210</f>
        <v>76.53247979999999</v>
      </c>
      <c r="S125" s="136"/>
      <c r="T125" s="138">
        <f>T126+T139+T162+T184+T210</f>
        <v>143.9905</v>
      </c>
      <c r="AR125" s="131" t="s">
        <v>81</v>
      </c>
      <c r="AT125" s="139" t="s">
        <v>72</v>
      </c>
      <c r="AU125" s="139" t="s">
        <v>73</v>
      </c>
      <c r="AY125" s="131" t="s">
        <v>117</v>
      </c>
      <c r="BK125" s="140">
        <f>BK126+BK139+BK162+BK184+BK210</f>
        <v>0</v>
      </c>
    </row>
    <row r="126" spans="1:65" s="12" customFormat="1" ht="22.75" customHeight="1" x14ac:dyDescent="0.25">
      <c r="B126" s="130"/>
      <c r="D126" s="131" t="s">
        <v>72</v>
      </c>
      <c r="E126" s="141" t="s">
        <v>81</v>
      </c>
      <c r="F126" s="141" t="s">
        <v>181</v>
      </c>
      <c r="I126" s="133"/>
      <c r="J126" s="142">
        <f>BK126</f>
        <v>0</v>
      </c>
      <c r="L126" s="130"/>
      <c r="M126" s="135"/>
      <c r="N126" s="136"/>
      <c r="O126" s="136"/>
      <c r="P126" s="137">
        <f>SUM(P127:P138)</f>
        <v>0</v>
      </c>
      <c r="Q126" s="136"/>
      <c r="R126" s="137">
        <f>SUM(R127:R138)</f>
        <v>0</v>
      </c>
      <c r="S126" s="136"/>
      <c r="T126" s="138">
        <f>SUM(T127:T138)</f>
        <v>143.9905</v>
      </c>
      <c r="AR126" s="131" t="s">
        <v>81</v>
      </c>
      <c r="AT126" s="139" t="s">
        <v>72</v>
      </c>
      <c r="AU126" s="139" t="s">
        <v>81</v>
      </c>
      <c r="AY126" s="131" t="s">
        <v>117</v>
      </c>
      <c r="BK126" s="140">
        <f>SUM(BK127:BK138)</f>
        <v>0</v>
      </c>
    </row>
    <row r="127" spans="1:65" s="2" customFormat="1" ht="33" customHeight="1" x14ac:dyDescent="0.2">
      <c r="A127" s="32"/>
      <c r="B127" s="143"/>
      <c r="C127" s="144" t="s">
        <v>81</v>
      </c>
      <c r="D127" s="144" t="s">
        <v>120</v>
      </c>
      <c r="E127" s="145" t="s">
        <v>493</v>
      </c>
      <c r="F127" s="146" t="s">
        <v>494</v>
      </c>
      <c r="G127" s="147" t="s">
        <v>184</v>
      </c>
      <c r="H127" s="148">
        <v>91</v>
      </c>
      <c r="I127" s="149"/>
      <c r="J127" s="150">
        <f>ROUND(I127*H127,2)</f>
        <v>0</v>
      </c>
      <c r="K127" s="146" t="s">
        <v>124</v>
      </c>
      <c r="L127" s="33"/>
      <c r="M127" s="151" t="s">
        <v>1</v>
      </c>
      <c r="N127" s="152" t="s">
        <v>38</v>
      </c>
      <c r="O127" s="58"/>
      <c r="P127" s="153">
        <f>O127*H127</f>
        <v>0</v>
      </c>
      <c r="Q127" s="153">
        <v>0</v>
      </c>
      <c r="R127" s="153">
        <f>Q127*H127</f>
        <v>0</v>
      </c>
      <c r="S127" s="153">
        <v>0.625</v>
      </c>
      <c r="T127" s="154">
        <f>S127*H127</f>
        <v>56.875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5" t="s">
        <v>140</v>
      </c>
      <c r="AT127" s="155" t="s">
        <v>120</v>
      </c>
      <c r="AU127" s="155" t="s">
        <v>83</v>
      </c>
      <c r="AY127" s="17" t="s">
        <v>117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7" t="s">
        <v>81</v>
      </c>
      <c r="BK127" s="156">
        <f>ROUND(I127*H127,2)</f>
        <v>0</v>
      </c>
      <c r="BL127" s="17" t="s">
        <v>140</v>
      </c>
      <c r="BM127" s="155" t="s">
        <v>495</v>
      </c>
    </row>
    <row r="128" spans="1:65" s="2" customFormat="1" ht="36" x14ac:dyDescent="0.2">
      <c r="A128" s="32"/>
      <c r="B128" s="33"/>
      <c r="C128" s="32"/>
      <c r="D128" s="157" t="s">
        <v>127</v>
      </c>
      <c r="E128" s="32"/>
      <c r="F128" s="158" t="s">
        <v>496</v>
      </c>
      <c r="G128" s="32"/>
      <c r="H128" s="32"/>
      <c r="I128" s="159"/>
      <c r="J128" s="32"/>
      <c r="K128" s="32"/>
      <c r="L128" s="33"/>
      <c r="M128" s="160"/>
      <c r="N128" s="161"/>
      <c r="O128" s="58"/>
      <c r="P128" s="58"/>
      <c r="Q128" s="58"/>
      <c r="R128" s="58"/>
      <c r="S128" s="58"/>
      <c r="T128" s="59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127</v>
      </c>
      <c r="AU128" s="17" t="s">
        <v>83</v>
      </c>
    </row>
    <row r="129" spans="1:65" s="13" customFormat="1" ht="20" x14ac:dyDescent="0.2">
      <c r="B129" s="162"/>
      <c r="D129" s="157" t="s">
        <v>128</v>
      </c>
      <c r="E129" s="163" t="s">
        <v>1</v>
      </c>
      <c r="F129" s="164" t="s">
        <v>497</v>
      </c>
      <c r="H129" s="165">
        <v>91</v>
      </c>
      <c r="I129" s="166"/>
      <c r="L129" s="162"/>
      <c r="M129" s="167"/>
      <c r="N129" s="168"/>
      <c r="O129" s="168"/>
      <c r="P129" s="168"/>
      <c r="Q129" s="168"/>
      <c r="R129" s="168"/>
      <c r="S129" s="168"/>
      <c r="T129" s="169"/>
      <c r="AT129" s="163" t="s">
        <v>128</v>
      </c>
      <c r="AU129" s="163" t="s">
        <v>83</v>
      </c>
      <c r="AV129" s="13" t="s">
        <v>83</v>
      </c>
      <c r="AW129" s="13" t="s">
        <v>30</v>
      </c>
      <c r="AX129" s="13" t="s">
        <v>81</v>
      </c>
      <c r="AY129" s="163" t="s">
        <v>117</v>
      </c>
    </row>
    <row r="130" spans="1:65" s="2" customFormat="1" ht="24.15" customHeight="1" x14ac:dyDescent="0.2">
      <c r="A130" s="32"/>
      <c r="B130" s="143"/>
      <c r="C130" s="144" t="s">
        <v>83</v>
      </c>
      <c r="D130" s="144" t="s">
        <v>120</v>
      </c>
      <c r="E130" s="145" t="s">
        <v>198</v>
      </c>
      <c r="F130" s="146" t="s">
        <v>199</v>
      </c>
      <c r="G130" s="147" t="s">
        <v>184</v>
      </c>
      <c r="H130" s="148">
        <v>168</v>
      </c>
      <c r="I130" s="149"/>
      <c r="J130" s="150">
        <f>ROUND(I130*H130,2)</f>
        <v>0</v>
      </c>
      <c r="K130" s="146" t="s">
        <v>124</v>
      </c>
      <c r="L130" s="33"/>
      <c r="M130" s="151" t="s">
        <v>1</v>
      </c>
      <c r="N130" s="152" t="s">
        <v>38</v>
      </c>
      <c r="O130" s="58"/>
      <c r="P130" s="153">
        <f>O130*H130</f>
        <v>0</v>
      </c>
      <c r="Q130" s="153">
        <v>0</v>
      </c>
      <c r="R130" s="153">
        <f>Q130*H130</f>
        <v>0</v>
      </c>
      <c r="S130" s="153">
        <v>0.32500000000000001</v>
      </c>
      <c r="T130" s="154">
        <f>S130*H130</f>
        <v>54.6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5" t="s">
        <v>140</v>
      </c>
      <c r="AT130" s="155" t="s">
        <v>120</v>
      </c>
      <c r="AU130" s="155" t="s">
        <v>83</v>
      </c>
      <c r="AY130" s="17" t="s">
        <v>117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7" t="s">
        <v>81</v>
      </c>
      <c r="BK130" s="156">
        <f>ROUND(I130*H130,2)</f>
        <v>0</v>
      </c>
      <c r="BL130" s="17" t="s">
        <v>140</v>
      </c>
      <c r="BM130" s="155" t="s">
        <v>498</v>
      </c>
    </row>
    <row r="131" spans="1:65" s="2" customFormat="1" ht="36" x14ac:dyDescent="0.2">
      <c r="A131" s="32"/>
      <c r="B131" s="33"/>
      <c r="C131" s="32"/>
      <c r="D131" s="157" t="s">
        <v>127</v>
      </c>
      <c r="E131" s="32"/>
      <c r="F131" s="158" t="s">
        <v>201</v>
      </c>
      <c r="G131" s="32"/>
      <c r="H131" s="32"/>
      <c r="I131" s="159"/>
      <c r="J131" s="32"/>
      <c r="K131" s="32"/>
      <c r="L131" s="33"/>
      <c r="M131" s="160"/>
      <c r="N131" s="161"/>
      <c r="O131" s="58"/>
      <c r="P131" s="58"/>
      <c r="Q131" s="58"/>
      <c r="R131" s="58"/>
      <c r="S131" s="58"/>
      <c r="T131" s="59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127</v>
      </c>
      <c r="AU131" s="17" t="s">
        <v>83</v>
      </c>
    </row>
    <row r="132" spans="1:65" s="13" customFormat="1" ht="10" x14ac:dyDescent="0.2">
      <c r="B132" s="162"/>
      <c r="D132" s="157" t="s">
        <v>128</v>
      </c>
      <c r="E132" s="163" t="s">
        <v>1</v>
      </c>
      <c r="F132" s="164" t="s">
        <v>499</v>
      </c>
      <c r="H132" s="165">
        <v>168</v>
      </c>
      <c r="I132" s="166"/>
      <c r="L132" s="162"/>
      <c r="M132" s="167"/>
      <c r="N132" s="168"/>
      <c r="O132" s="168"/>
      <c r="P132" s="168"/>
      <c r="Q132" s="168"/>
      <c r="R132" s="168"/>
      <c r="S132" s="168"/>
      <c r="T132" s="169"/>
      <c r="AT132" s="163" t="s">
        <v>128</v>
      </c>
      <c r="AU132" s="163" t="s">
        <v>83</v>
      </c>
      <c r="AV132" s="13" t="s">
        <v>83</v>
      </c>
      <c r="AW132" s="13" t="s">
        <v>30</v>
      </c>
      <c r="AX132" s="13" t="s">
        <v>81</v>
      </c>
      <c r="AY132" s="163" t="s">
        <v>117</v>
      </c>
    </row>
    <row r="133" spans="1:65" s="2" customFormat="1" ht="24.15" customHeight="1" x14ac:dyDescent="0.2">
      <c r="A133" s="32"/>
      <c r="B133" s="143"/>
      <c r="C133" s="144" t="s">
        <v>134</v>
      </c>
      <c r="D133" s="144" t="s">
        <v>120</v>
      </c>
      <c r="E133" s="145" t="s">
        <v>203</v>
      </c>
      <c r="F133" s="146" t="s">
        <v>204</v>
      </c>
      <c r="G133" s="147" t="s">
        <v>184</v>
      </c>
      <c r="H133" s="148">
        <v>168</v>
      </c>
      <c r="I133" s="149"/>
      <c r="J133" s="150">
        <f>ROUND(I133*H133,2)</f>
        <v>0</v>
      </c>
      <c r="K133" s="146" t="s">
        <v>124</v>
      </c>
      <c r="L133" s="33"/>
      <c r="M133" s="151" t="s">
        <v>1</v>
      </c>
      <c r="N133" s="152" t="s">
        <v>38</v>
      </c>
      <c r="O133" s="58"/>
      <c r="P133" s="153">
        <f>O133*H133</f>
        <v>0</v>
      </c>
      <c r="Q133" s="153">
        <v>0</v>
      </c>
      <c r="R133" s="153">
        <f>Q133*H133</f>
        <v>0</v>
      </c>
      <c r="S133" s="153">
        <v>9.8000000000000004E-2</v>
      </c>
      <c r="T133" s="154">
        <f>S133*H133</f>
        <v>16.464000000000002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5" t="s">
        <v>140</v>
      </c>
      <c r="AT133" s="155" t="s">
        <v>120</v>
      </c>
      <c r="AU133" s="155" t="s">
        <v>83</v>
      </c>
      <c r="AY133" s="17" t="s">
        <v>117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7" t="s">
        <v>81</v>
      </c>
      <c r="BK133" s="156">
        <f>ROUND(I133*H133,2)</f>
        <v>0</v>
      </c>
      <c r="BL133" s="17" t="s">
        <v>140</v>
      </c>
      <c r="BM133" s="155" t="s">
        <v>500</v>
      </c>
    </row>
    <row r="134" spans="1:65" s="2" customFormat="1" ht="27" x14ac:dyDescent="0.2">
      <c r="A134" s="32"/>
      <c r="B134" s="33"/>
      <c r="C134" s="32"/>
      <c r="D134" s="157" t="s">
        <v>127</v>
      </c>
      <c r="E134" s="32"/>
      <c r="F134" s="158" t="s">
        <v>206</v>
      </c>
      <c r="G134" s="32"/>
      <c r="H134" s="32"/>
      <c r="I134" s="159"/>
      <c r="J134" s="32"/>
      <c r="K134" s="32"/>
      <c r="L134" s="33"/>
      <c r="M134" s="160"/>
      <c r="N134" s="161"/>
      <c r="O134" s="58"/>
      <c r="P134" s="58"/>
      <c r="Q134" s="58"/>
      <c r="R134" s="58"/>
      <c r="S134" s="58"/>
      <c r="T134" s="59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127</v>
      </c>
      <c r="AU134" s="17" t="s">
        <v>83</v>
      </c>
    </row>
    <row r="135" spans="1:65" s="13" customFormat="1" ht="10" x14ac:dyDescent="0.2">
      <c r="B135" s="162"/>
      <c r="D135" s="157" t="s">
        <v>128</v>
      </c>
      <c r="E135" s="163" t="s">
        <v>1</v>
      </c>
      <c r="F135" s="164" t="s">
        <v>501</v>
      </c>
      <c r="H135" s="165">
        <v>168</v>
      </c>
      <c r="I135" s="166"/>
      <c r="L135" s="162"/>
      <c r="M135" s="167"/>
      <c r="N135" s="168"/>
      <c r="O135" s="168"/>
      <c r="P135" s="168"/>
      <c r="Q135" s="168"/>
      <c r="R135" s="168"/>
      <c r="S135" s="168"/>
      <c r="T135" s="169"/>
      <c r="AT135" s="163" t="s">
        <v>128</v>
      </c>
      <c r="AU135" s="163" t="s">
        <v>83</v>
      </c>
      <c r="AV135" s="13" t="s">
        <v>83</v>
      </c>
      <c r="AW135" s="13" t="s">
        <v>30</v>
      </c>
      <c r="AX135" s="13" t="s">
        <v>81</v>
      </c>
      <c r="AY135" s="163" t="s">
        <v>117</v>
      </c>
    </row>
    <row r="136" spans="1:65" s="2" customFormat="1" ht="16.5" customHeight="1" x14ac:dyDescent="0.2">
      <c r="A136" s="32"/>
      <c r="B136" s="143"/>
      <c r="C136" s="144" t="s">
        <v>140</v>
      </c>
      <c r="D136" s="144" t="s">
        <v>120</v>
      </c>
      <c r="E136" s="145" t="s">
        <v>208</v>
      </c>
      <c r="F136" s="146" t="s">
        <v>209</v>
      </c>
      <c r="G136" s="147" t="s">
        <v>210</v>
      </c>
      <c r="H136" s="148">
        <v>78.3</v>
      </c>
      <c r="I136" s="149"/>
      <c r="J136" s="150">
        <f>ROUND(I136*H136,2)</f>
        <v>0</v>
      </c>
      <c r="K136" s="146" t="s">
        <v>124</v>
      </c>
      <c r="L136" s="33"/>
      <c r="M136" s="151" t="s">
        <v>1</v>
      </c>
      <c r="N136" s="152" t="s">
        <v>38</v>
      </c>
      <c r="O136" s="58"/>
      <c r="P136" s="153">
        <f>O136*H136</f>
        <v>0</v>
      </c>
      <c r="Q136" s="153">
        <v>0</v>
      </c>
      <c r="R136" s="153">
        <f>Q136*H136</f>
        <v>0</v>
      </c>
      <c r="S136" s="153">
        <v>0.20499999999999999</v>
      </c>
      <c r="T136" s="154">
        <f>S136*H136</f>
        <v>16.051499999999997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5" t="s">
        <v>140</v>
      </c>
      <c r="AT136" s="155" t="s">
        <v>120</v>
      </c>
      <c r="AU136" s="155" t="s">
        <v>83</v>
      </c>
      <c r="AY136" s="17" t="s">
        <v>117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7" t="s">
        <v>81</v>
      </c>
      <c r="BK136" s="156">
        <f>ROUND(I136*H136,2)</f>
        <v>0</v>
      </c>
      <c r="BL136" s="17" t="s">
        <v>140</v>
      </c>
      <c r="BM136" s="155" t="s">
        <v>502</v>
      </c>
    </row>
    <row r="137" spans="1:65" s="2" customFormat="1" ht="27" x14ac:dyDescent="0.2">
      <c r="A137" s="32"/>
      <c r="B137" s="33"/>
      <c r="C137" s="32"/>
      <c r="D137" s="157" t="s">
        <v>127</v>
      </c>
      <c r="E137" s="32"/>
      <c r="F137" s="158" t="s">
        <v>212</v>
      </c>
      <c r="G137" s="32"/>
      <c r="H137" s="32"/>
      <c r="I137" s="159"/>
      <c r="J137" s="32"/>
      <c r="K137" s="32"/>
      <c r="L137" s="33"/>
      <c r="M137" s="160"/>
      <c r="N137" s="161"/>
      <c r="O137" s="58"/>
      <c r="P137" s="58"/>
      <c r="Q137" s="58"/>
      <c r="R137" s="58"/>
      <c r="S137" s="58"/>
      <c r="T137" s="59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127</v>
      </c>
      <c r="AU137" s="17" t="s">
        <v>83</v>
      </c>
    </row>
    <row r="138" spans="1:65" s="13" customFormat="1" ht="20" x14ac:dyDescent="0.2">
      <c r="B138" s="162"/>
      <c r="D138" s="157" t="s">
        <v>128</v>
      </c>
      <c r="E138" s="163" t="s">
        <v>1</v>
      </c>
      <c r="F138" s="164" t="s">
        <v>503</v>
      </c>
      <c r="H138" s="165">
        <v>78.3</v>
      </c>
      <c r="I138" s="166"/>
      <c r="L138" s="162"/>
      <c r="M138" s="167"/>
      <c r="N138" s="168"/>
      <c r="O138" s="168"/>
      <c r="P138" s="168"/>
      <c r="Q138" s="168"/>
      <c r="R138" s="168"/>
      <c r="S138" s="168"/>
      <c r="T138" s="169"/>
      <c r="AT138" s="163" t="s">
        <v>128</v>
      </c>
      <c r="AU138" s="163" t="s">
        <v>83</v>
      </c>
      <c r="AV138" s="13" t="s">
        <v>83</v>
      </c>
      <c r="AW138" s="13" t="s">
        <v>30</v>
      </c>
      <c r="AX138" s="13" t="s">
        <v>81</v>
      </c>
      <c r="AY138" s="163" t="s">
        <v>117</v>
      </c>
    </row>
    <row r="139" spans="1:65" s="12" customFormat="1" ht="22.75" customHeight="1" x14ac:dyDescent="0.25">
      <c r="B139" s="130"/>
      <c r="D139" s="131" t="s">
        <v>72</v>
      </c>
      <c r="E139" s="141" t="s">
        <v>116</v>
      </c>
      <c r="F139" s="141" t="s">
        <v>307</v>
      </c>
      <c r="I139" s="133"/>
      <c r="J139" s="142">
        <f>BK139</f>
        <v>0</v>
      </c>
      <c r="L139" s="130"/>
      <c r="M139" s="135"/>
      <c r="N139" s="136"/>
      <c r="O139" s="136"/>
      <c r="P139" s="137">
        <f>SUM(P140:P161)</f>
        <v>0</v>
      </c>
      <c r="Q139" s="136"/>
      <c r="R139" s="137">
        <f>SUM(R140:R161)</f>
        <v>58.267399999999995</v>
      </c>
      <c r="S139" s="136"/>
      <c r="T139" s="138">
        <f>SUM(T140:T161)</f>
        <v>0</v>
      </c>
      <c r="AR139" s="131" t="s">
        <v>81</v>
      </c>
      <c r="AT139" s="139" t="s">
        <v>72</v>
      </c>
      <c r="AU139" s="139" t="s">
        <v>81</v>
      </c>
      <c r="AY139" s="131" t="s">
        <v>117</v>
      </c>
      <c r="BK139" s="140">
        <f>SUM(BK140:BK161)</f>
        <v>0</v>
      </c>
    </row>
    <row r="140" spans="1:65" s="2" customFormat="1" ht="24.15" customHeight="1" x14ac:dyDescent="0.2">
      <c r="A140" s="32"/>
      <c r="B140" s="143"/>
      <c r="C140" s="144" t="s">
        <v>116</v>
      </c>
      <c r="D140" s="144" t="s">
        <v>120</v>
      </c>
      <c r="E140" s="145" t="s">
        <v>504</v>
      </c>
      <c r="F140" s="146" t="s">
        <v>505</v>
      </c>
      <c r="G140" s="147" t="s">
        <v>184</v>
      </c>
      <c r="H140" s="148">
        <v>241</v>
      </c>
      <c r="I140" s="149"/>
      <c r="J140" s="150">
        <f>ROUND(I140*H140,2)</f>
        <v>0</v>
      </c>
      <c r="K140" s="146" t="s">
        <v>124</v>
      </c>
      <c r="L140" s="33"/>
      <c r="M140" s="151" t="s">
        <v>1</v>
      </c>
      <c r="N140" s="152" t="s">
        <v>38</v>
      </c>
      <c r="O140" s="58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5" t="s">
        <v>140</v>
      </c>
      <c r="AT140" s="155" t="s">
        <v>120</v>
      </c>
      <c r="AU140" s="155" t="s">
        <v>83</v>
      </c>
      <c r="AY140" s="17" t="s">
        <v>117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7" t="s">
        <v>81</v>
      </c>
      <c r="BK140" s="156">
        <f>ROUND(I140*H140,2)</f>
        <v>0</v>
      </c>
      <c r="BL140" s="17" t="s">
        <v>140</v>
      </c>
      <c r="BM140" s="155" t="s">
        <v>506</v>
      </c>
    </row>
    <row r="141" spans="1:65" s="2" customFormat="1" ht="18" x14ac:dyDescent="0.2">
      <c r="A141" s="32"/>
      <c r="B141" s="33"/>
      <c r="C141" s="32"/>
      <c r="D141" s="157" t="s">
        <v>127</v>
      </c>
      <c r="E141" s="32"/>
      <c r="F141" s="158" t="s">
        <v>507</v>
      </c>
      <c r="G141" s="32"/>
      <c r="H141" s="32"/>
      <c r="I141" s="159"/>
      <c r="J141" s="32"/>
      <c r="K141" s="32"/>
      <c r="L141" s="33"/>
      <c r="M141" s="160"/>
      <c r="N141" s="161"/>
      <c r="O141" s="58"/>
      <c r="P141" s="58"/>
      <c r="Q141" s="58"/>
      <c r="R141" s="58"/>
      <c r="S141" s="58"/>
      <c r="T141" s="59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127</v>
      </c>
      <c r="AU141" s="17" t="s">
        <v>83</v>
      </c>
    </row>
    <row r="142" spans="1:65" s="13" customFormat="1" ht="20" x14ac:dyDescent="0.2">
      <c r="B142" s="162"/>
      <c r="D142" s="157" t="s">
        <v>128</v>
      </c>
      <c r="E142" s="163" t="s">
        <v>1</v>
      </c>
      <c r="F142" s="164" t="s">
        <v>508</v>
      </c>
      <c r="H142" s="165">
        <v>226</v>
      </c>
      <c r="I142" s="166"/>
      <c r="L142" s="162"/>
      <c r="M142" s="167"/>
      <c r="N142" s="168"/>
      <c r="O142" s="168"/>
      <c r="P142" s="168"/>
      <c r="Q142" s="168"/>
      <c r="R142" s="168"/>
      <c r="S142" s="168"/>
      <c r="T142" s="169"/>
      <c r="AT142" s="163" t="s">
        <v>128</v>
      </c>
      <c r="AU142" s="163" t="s">
        <v>83</v>
      </c>
      <c r="AV142" s="13" t="s">
        <v>83</v>
      </c>
      <c r="AW142" s="13" t="s">
        <v>30</v>
      </c>
      <c r="AX142" s="13" t="s">
        <v>73</v>
      </c>
      <c r="AY142" s="163" t="s">
        <v>117</v>
      </c>
    </row>
    <row r="143" spans="1:65" s="13" customFormat="1" ht="20" x14ac:dyDescent="0.2">
      <c r="B143" s="162"/>
      <c r="D143" s="157" t="s">
        <v>128</v>
      </c>
      <c r="E143" s="163" t="s">
        <v>1</v>
      </c>
      <c r="F143" s="164" t="s">
        <v>509</v>
      </c>
      <c r="H143" s="165">
        <v>15</v>
      </c>
      <c r="I143" s="166"/>
      <c r="L143" s="162"/>
      <c r="M143" s="167"/>
      <c r="N143" s="168"/>
      <c r="O143" s="168"/>
      <c r="P143" s="168"/>
      <c r="Q143" s="168"/>
      <c r="R143" s="168"/>
      <c r="S143" s="168"/>
      <c r="T143" s="169"/>
      <c r="AT143" s="163" t="s">
        <v>128</v>
      </c>
      <c r="AU143" s="163" t="s">
        <v>83</v>
      </c>
      <c r="AV143" s="13" t="s">
        <v>83</v>
      </c>
      <c r="AW143" s="13" t="s">
        <v>30</v>
      </c>
      <c r="AX143" s="13" t="s">
        <v>73</v>
      </c>
      <c r="AY143" s="163" t="s">
        <v>117</v>
      </c>
    </row>
    <row r="144" spans="1:65" s="15" customFormat="1" ht="10" x14ac:dyDescent="0.2">
      <c r="B144" s="180"/>
      <c r="D144" s="157" t="s">
        <v>128</v>
      </c>
      <c r="E144" s="181" t="s">
        <v>1</v>
      </c>
      <c r="F144" s="182" t="s">
        <v>232</v>
      </c>
      <c r="H144" s="183">
        <v>241</v>
      </c>
      <c r="I144" s="184"/>
      <c r="L144" s="180"/>
      <c r="M144" s="185"/>
      <c r="N144" s="186"/>
      <c r="O144" s="186"/>
      <c r="P144" s="186"/>
      <c r="Q144" s="186"/>
      <c r="R144" s="186"/>
      <c r="S144" s="186"/>
      <c r="T144" s="187"/>
      <c r="AT144" s="181" t="s">
        <v>128</v>
      </c>
      <c r="AU144" s="181" t="s">
        <v>83</v>
      </c>
      <c r="AV144" s="15" t="s">
        <v>140</v>
      </c>
      <c r="AW144" s="15" t="s">
        <v>30</v>
      </c>
      <c r="AX144" s="15" t="s">
        <v>81</v>
      </c>
      <c r="AY144" s="181" t="s">
        <v>117</v>
      </c>
    </row>
    <row r="145" spans="1:65" s="2" customFormat="1" ht="24.15" customHeight="1" x14ac:dyDescent="0.2">
      <c r="A145" s="32"/>
      <c r="B145" s="143"/>
      <c r="C145" s="144" t="s">
        <v>152</v>
      </c>
      <c r="D145" s="144" t="s">
        <v>120</v>
      </c>
      <c r="E145" s="145" t="s">
        <v>315</v>
      </c>
      <c r="F145" s="146" t="s">
        <v>316</v>
      </c>
      <c r="G145" s="147" t="s">
        <v>184</v>
      </c>
      <c r="H145" s="148">
        <v>205</v>
      </c>
      <c r="I145" s="149"/>
      <c r="J145" s="150">
        <f>ROUND(I145*H145,2)</f>
        <v>0</v>
      </c>
      <c r="K145" s="146" t="s">
        <v>124</v>
      </c>
      <c r="L145" s="33"/>
      <c r="M145" s="151" t="s">
        <v>1</v>
      </c>
      <c r="N145" s="152" t="s">
        <v>38</v>
      </c>
      <c r="O145" s="58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5" t="s">
        <v>140</v>
      </c>
      <c r="AT145" s="155" t="s">
        <v>120</v>
      </c>
      <c r="AU145" s="155" t="s">
        <v>83</v>
      </c>
      <c r="AY145" s="17" t="s">
        <v>117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7" t="s">
        <v>81</v>
      </c>
      <c r="BK145" s="156">
        <f>ROUND(I145*H145,2)</f>
        <v>0</v>
      </c>
      <c r="BL145" s="17" t="s">
        <v>140</v>
      </c>
      <c r="BM145" s="155" t="s">
        <v>510</v>
      </c>
    </row>
    <row r="146" spans="1:65" s="2" customFormat="1" ht="27" x14ac:dyDescent="0.2">
      <c r="A146" s="32"/>
      <c r="B146" s="33"/>
      <c r="C146" s="32"/>
      <c r="D146" s="157" t="s">
        <v>127</v>
      </c>
      <c r="E146" s="32"/>
      <c r="F146" s="158" t="s">
        <v>318</v>
      </c>
      <c r="G146" s="32"/>
      <c r="H146" s="32"/>
      <c r="I146" s="159"/>
      <c r="J146" s="32"/>
      <c r="K146" s="32"/>
      <c r="L146" s="33"/>
      <c r="M146" s="160"/>
      <c r="N146" s="161"/>
      <c r="O146" s="58"/>
      <c r="P146" s="58"/>
      <c r="Q146" s="58"/>
      <c r="R146" s="58"/>
      <c r="S146" s="58"/>
      <c r="T146" s="59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127</v>
      </c>
      <c r="AU146" s="17" t="s">
        <v>83</v>
      </c>
    </row>
    <row r="147" spans="1:65" s="13" customFormat="1" ht="10" x14ac:dyDescent="0.2">
      <c r="B147" s="162"/>
      <c r="D147" s="157" t="s">
        <v>128</v>
      </c>
      <c r="E147" s="163" t="s">
        <v>1</v>
      </c>
      <c r="F147" s="164" t="s">
        <v>511</v>
      </c>
      <c r="H147" s="165">
        <v>205</v>
      </c>
      <c r="I147" s="166"/>
      <c r="L147" s="162"/>
      <c r="M147" s="167"/>
      <c r="N147" s="168"/>
      <c r="O147" s="168"/>
      <c r="P147" s="168"/>
      <c r="Q147" s="168"/>
      <c r="R147" s="168"/>
      <c r="S147" s="168"/>
      <c r="T147" s="169"/>
      <c r="AT147" s="163" t="s">
        <v>128</v>
      </c>
      <c r="AU147" s="163" t="s">
        <v>83</v>
      </c>
      <c r="AV147" s="13" t="s">
        <v>83</v>
      </c>
      <c r="AW147" s="13" t="s">
        <v>30</v>
      </c>
      <c r="AX147" s="13" t="s">
        <v>73</v>
      </c>
      <c r="AY147" s="163" t="s">
        <v>117</v>
      </c>
    </row>
    <row r="148" spans="1:65" s="15" customFormat="1" ht="10" x14ac:dyDescent="0.2">
      <c r="B148" s="180"/>
      <c r="D148" s="157" t="s">
        <v>128</v>
      </c>
      <c r="E148" s="181" t="s">
        <v>1</v>
      </c>
      <c r="F148" s="182" t="s">
        <v>232</v>
      </c>
      <c r="H148" s="183">
        <v>205</v>
      </c>
      <c r="I148" s="184"/>
      <c r="L148" s="180"/>
      <c r="M148" s="185"/>
      <c r="N148" s="186"/>
      <c r="O148" s="186"/>
      <c r="P148" s="186"/>
      <c r="Q148" s="186"/>
      <c r="R148" s="186"/>
      <c r="S148" s="186"/>
      <c r="T148" s="187"/>
      <c r="AT148" s="181" t="s">
        <v>128</v>
      </c>
      <c r="AU148" s="181" t="s">
        <v>83</v>
      </c>
      <c r="AV148" s="15" t="s">
        <v>140</v>
      </c>
      <c r="AW148" s="15" t="s">
        <v>30</v>
      </c>
      <c r="AX148" s="15" t="s">
        <v>81</v>
      </c>
      <c r="AY148" s="181" t="s">
        <v>117</v>
      </c>
    </row>
    <row r="149" spans="1:65" s="2" customFormat="1" ht="33" customHeight="1" x14ac:dyDescent="0.2">
      <c r="A149" s="32"/>
      <c r="B149" s="143"/>
      <c r="C149" s="144" t="s">
        <v>157</v>
      </c>
      <c r="D149" s="144" t="s">
        <v>120</v>
      </c>
      <c r="E149" s="145" t="s">
        <v>512</v>
      </c>
      <c r="F149" s="146" t="s">
        <v>513</v>
      </c>
      <c r="G149" s="147" t="s">
        <v>184</v>
      </c>
      <c r="H149" s="148">
        <v>220</v>
      </c>
      <c r="I149" s="149"/>
      <c r="J149" s="150">
        <f>ROUND(I149*H149,2)</f>
        <v>0</v>
      </c>
      <c r="K149" s="146" t="s">
        <v>124</v>
      </c>
      <c r="L149" s="33"/>
      <c r="M149" s="151" t="s">
        <v>1</v>
      </c>
      <c r="N149" s="152" t="s">
        <v>38</v>
      </c>
      <c r="O149" s="58"/>
      <c r="P149" s="153">
        <f>O149*H149</f>
        <v>0</v>
      </c>
      <c r="Q149" s="153">
        <v>0.11162</v>
      </c>
      <c r="R149" s="153">
        <f>Q149*H149</f>
        <v>24.5564</v>
      </c>
      <c r="S149" s="153">
        <v>0</v>
      </c>
      <c r="T149" s="15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5" t="s">
        <v>140</v>
      </c>
      <c r="AT149" s="155" t="s">
        <v>120</v>
      </c>
      <c r="AU149" s="155" t="s">
        <v>83</v>
      </c>
      <c r="AY149" s="17" t="s">
        <v>117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7" t="s">
        <v>81</v>
      </c>
      <c r="BK149" s="156">
        <f>ROUND(I149*H149,2)</f>
        <v>0</v>
      </c>
      <c r="BL149" s="17" t="s">
        <v>140</v>
      </c>
      <c r="BM149" s="155" t="s">
        <v>514</v>
      </c>
    </row>
    <row r="150" spans="1:65" s="2" customFormat="1" ht="45" x14ac:dyDescent="0.2">
      <c r="A150" s="32"/>
      <c r="B150" s="33"/>
      <c r="C150" s="32"/>
      <c r="D150" s="157" t="s">
        <v>127</v>
      </c>
      <c r="E150" s="32"/>
      <c r="F150" s="158" t="s">
        <v>515</v>
      </c>
      <c r="G150" s="32"/>
      <c r="H150" s="32"/>
      <c r="I150" s="159"/>
      <c r="J150" s="32"/>
      <c r="K150" s="32"/>
      <c r="L150" s="33"/>
      <c r="M150" s="160"/>
      <c r="N150" s="161"/>
      <c r="O150" s="58"/>
      <c r="P150" s="58"/>
      <c r="Q150" s="58"/>
      <c r="R150" s="58"/>
      <c r="S150" s="58"/>
      <c r="T150" s="59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127</v>
      </c>
      <c r="AU150" s="17" t="s">
        <v>83</v>
      </c>
    </row>
    <row r="151" spans="1:65" s="14" customFormat="1" ht="10" x14ac:dyDescent="0.2">
      <c r="B151" s="173"/>
      <c r="D151" s="157" t="s">
        <v>128</v>
      </c>
      <c r="E151" s="174" t="s">
        <v>1</v>
      </c>
      <c r="F151" s="175" t="s">
        <v>516</v>
      </c>
      <c r="H151" s="174" t="s">
        <v>1</v>
      </c>
      <c r="I151" s="176"/>
      <c r="L151" s="173"/>
      <c r="M151" s="177"/>
      <c r="N151" s="178"/>
      <c r="O151" s="178"/>
      <c r="P151" s="178"/>
      <c r="Q151" s="178"/>
      <c r="R151" s="178"/>
      <c r="S151" s="178"/>
      <c r="T151" s="179"/>
      <c r="AT151" s="174" t="s">
        <v>128</v>
      </c>
      <c r="AU151" s="174" t="s">
        <v>83</v>
      </c>
      <c r="AV151" s="14" t="s">
        <v>81</v>
      </c>
      <c r="AW151" s="14" t="s">
        <v>30</v>
      </c>
      <c r="AX151" s="14" t="s">
        <v>73</v>
      </c>
      <c r="AY151" s="174" t="s">
        <v>117</v>
      </c>
    </row>
    <row r="152" spans="1:65" s="13" customFormat="1" ht="10" x14ac:dyDescent="0.2">
      <c r="B152" s="162"/>
      <c r="D152" s="157" t="s">
        <v>128</v>
      </c>
      <c r="E152" s="163" t="s">
        <v>1</v>
      </c>
      <c r="F152" s="164" t="s">
        <v>517</v>
      </c>
      <c r="H152" s="165">
        <v>203</v>
      </c>
      <c r="I152" s="166"/>
      <c r="L152" s="162"/>
      <c r="M152" s="167"/>
      <c r="N152" s="168"/>
      <c r="O152" s="168"/>
      <c r="P152" s="168"/>
      <c r="Q152" s="168"/>
      <c r="R152" s="168"/>
      <c r="S152" s="168"/>
      <c r="T152" s="169"/>
      <c r="AT152" s="163" t="s">
        <v>128</v>
      </c>
      <c r="AU152" s="163" t="s">
        <v>83</v>
      </c>
      <c r="AV152" s="13" t="s">
        <v>83</v>
      </c>
      <c r="AW152" s="13" t="s">
        <v>30</v>
      </c>
      <c r="AX152" s="13" t="s">
        <v>73</v>
      </c>
      <c r="AY152" s="163" t="s">
        <v>117</v>
      </c>
    </row>
    <row r="153" spans="1:65" s="13" customFormat="1" ht="10" x14ac:dyDescent="0.2">
      <c r="B153" s="162"/>
      <c r="D153" s="157" t="s">
        <v>128</v>
      </c>
      <c r="E153" s="163" t="s">
        <v>1</v>
      </c>
      <c r="F153" s="164" t="s">
        <v>518</v>
      </c>
      <c r="H153" s="165">
        <v>2</v>
      </c>
      <c r="I153" s="166"/>
      <c r="L153" s="162"/>
      <c r="M153" s="167"/>
      <c r="N153" s="168"/>
      <c r="O153" s="168"/>
      <c r="P153" s="168"/>
      <c r="Q153" s="168"/>
      <c r="R153" s="168"/>
      <c r="S153" s="168"/>
      <c r="T153" s="169"/>
      <c r="AT153" s="163" t="s">
        <v>128</v>
      </c>
      <c r="AU153" s="163" t="s">
        <v>83</v>
      </c>
      <c r="AV153" s="13" t="s">
        <v>83</v>
      </c>
      <c r="AW153" s="13" t="s">
        <v>30</v>
      </c>
      <c r="AX153" s="13" t="s">
        <v>73</v>
      </c>
      <c r="AY153" s="163" t="s">
        <v>117</v>
      </c>
    </row>
    <row r="154" spans="1:65" s="13" customFormat="1" ht="10" x14ac:dyDescent="0.2">
      <c r="B154" s="162"/>
      <c r="D154" s="157" t="s">
        <v>128</v>
      </c>
      <c r="E154" s="163" t="s">
        <v>1</v>
      </c>
      <c r="F154" s="164" t="s">
        <v>519</v>
      </c>
      <c r="H154" s="165">
        <v>15</v>
      </c>
      <c r="I154" s="166"/>
      <c r="L154" s="162"/>
      <c r="M154" s="167"/>
      <c r="N154" s="168"/>
      <c r="O154" s="168"/>
      <c r="P154" s="168"/>
      <c r="Q154" s="168"/>
      <c r="R154" s="168"/>
      <c r="S154" s="168"/>
      <c r="T154" s="169"/>
      <c r="AT154" s="163" t="s">
        <v>128</v>
      </c>
      <c r="AU154" s="163" t="s">
        <v>83</v>
      </c>
      <c r="AV154" s="13" t="s">
        <v>83</v>
      </c>
      <c r="AW154" s="13" t="s">
        <v>30</v>
      </c>
      <c r="AX154" s="13" t="s">
        <v>73</v>
      </c>
      <c r="AY154" s="163" t="s">
        <v>117</v>
      </c>
    </row>
    <row r="155" spans="1:65" s="15" customFormat="1" ht="10" x14ac:dyDescent="0.2">
      <c r="B155" s="180"/>
      <c r="D155" s="157" t="s">
        <v>128</v>
      </c>
      <c r="E155" s="181" t="s">
        <v>1</v>
      </c>
      <c r="F155" s="182" t="s">
        <v>232</v>
      </c>
      <c r="H155" s="183">
        <v>220</v>
      </c>
      <c r="I155" s="184"/>
      <c r="L155" s="180"/>
      <c r="M155" s="185"/>
      <c r="N155" s="186"/>
      <c r="O155" s="186"/>
      <c r="P155" s="186"/>
      <c r="Q155" s="186"/>
      <c r="R155" s="186"/>
      <c r="S155" s="186"/>
      <c r="T155" s="187"/>
      <c r="AT155" s="181" t="s">
        <v>128</v>
      </c>
      <c r="AU155" s="181" t="s">
        <v>83</v>
      </c>
      <c r="AV155" s="15" t="s">
        <v>140</v>
      </c>
      <c r="AW155" s="15" t="s">
        <v>30</v>
      </c>
      <c r="AX155" s="15" t="s">
        <v>81</v>
      </c>
      <c r="AY155" s="181" t="s">
        <v>117</v>
      </c>
    </row>
    <row r="156" spans="1:65" s="2" customFormat="1" ht="21.75" customHeight="1" x14ac:dyDescent="0.2">
      <c r="A156" s="32"/>
      <c r="B156" s="143"/>
      <c r="C156" s="188" t="s">
        <v>163</v>
      </c>
      <c r="D156" s="188" t="s">
        <v>268</v>
      </c>
      <c r="E156" s="189" t="s">
        <v>520</v>
      </c>
      <c r="F156" s="190" t="s">
        <v>521</v>
      </c>
      <c r="G156" s="191" t="s">
        <v>184</v>
      </c>
      <c r="H156" s="192">
        <v>222.36</v>
      </c>
      <c r="I156" s="193"/>
      <c r="J156" s="194">
        <f>ROUND(I156*H156,2)</f>
        <v>0</v>
      </c>
      <c r="K156" s="190" t="s">
        <v>124</v>
      </c>
      <c r="L156" s="195"/>
      <c r="M156" s="196" t="s">
        <v>1</v>
      </c>
      <c r="N156" s="197" t="s">
        <v>38</v>
      </c>
      <c r="O156" s="58"/>
      <c r="P156" s="153">
        <f>O156*H156</f>
        <v>0</v>
      </c>
      <c r="Q156" s="153">
        <v>0.15</v>
      </c>
      <c r="R156" s="153">
        <f>Q156*H156</f>
        <v>33.353999999999999</v>
      </c>
      <c r="S156" s="153">
        <v>0</v>
      </c>
      <c r="T156" s="154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5" t="s">
        <v>163</v>
      </c>
      <c r="AT156" s="155" t="s">
        <v>268</v>
      </c>
      <c r="AU156" s="155" t="s">
        <v>83</v>
      </c>
      <c r="AY156" s="17" t="s">
        <v>117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7" t="s">
        <v>81</v>
      </c>
      <c r="BK156" s="156">
        <f>ROUND(I156*H156,2)</f>
        <v>0</v>
      </c>
      <c r="BL156" s="17" t="s">
        <v>140</v>
      </c>
      <c r="BM156" s="155" t="s">
        <v>522</v>
      </c>
    </row>
    <row r="157" spans="1:65" s="2" customFormat="1" ht="10" x14ac:dyDescent="0.2">
      <c r="A157" s="32"/>
      <c r="B157" s="33"/>
      <c r="C157" s="32"/>
      <c r="D157" s="157" t="s">
        <v>127</v>
      </c>
      <c r="E157" s="32"/>
      <c r="F157" s="158" t="s">
        <v>521</v>
      </c>
      <c r="G157" s="32"/>
      <c r="H157" s="32"/>
      <c r="I157" s="159"/>
      <c r="J157" s="32"/>
      <c r="K157" s="32"/>
      <c r="L157" s="33"/>
      <c r="M157" s="160"/>
      <c r="N157" s="161"/>
      <c r="O157" s="58"/>
      <c r="P157" s="58"/>
      <c r="Q157" s="58"/>
      <c r="R157" s="58"/>
      <c r="S157" s="58"/>
      <c r="T157" s="59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127</v>
      </c>
      <c r="AU157" s="17" t="s">
        <v>83</v>
      </c>
    </row>
    <row r="158" spans="1:65" s="13" customFormat="1" ht="10" x14ac:dyDescent="0.2">
      <c r="B158" s="162"/>
      <c r="D158" s="157" t="s">
        <v>128</v>
      </c>
      <c r="F158" s="164" t="s">
        <v>523</v>
      </c>
      <c r="H158" s="165">
        <v>222.36</v>
      </c>
      <c r="I158" s="166"/>
      <c r="L158" s="162"/>
      <c r="M158" s="167"/>
      <c r="N158" s="168"/>
      <c r="O158" s="168"/>
      <c r="P158" s="168"/>
      <c r="Q158" s="168"/>
      <c r="R158" s="168"/>
      <c r="S158" s="168"/>
      <c r="T158" s="169"/>
      <c r="AT158" s="163" t="s">
        <v>128</v>
      </c>
      <c r="AU158" s="163" t="s">
        <v>83</v>
      </c>
      <c r="AV158" s="13" t="s">
        <v>83</v>
      </c>
      <c r="AW158" s="13" t="s">
        <v>3</v>
      </c>
      <c r="AX158" s="13" t="s">
        <v>81</v>
      </c>
      <c r="AY158" s="163" t="s">
        <v>117</v>
      </c>
    </row>
    <row r="159" spans="1:65" s="2" customFormat="1" ht="24.15" customHeight="1" x14ac:dyDescent="0.2">
      <c r="A159" s="32"/>
      <c r="B159" s="143"/>
      <c r="C159" s="188" t="s">
        <v>164</v>
      </c>
      <c r="D159" s="188" t="s">
        <v>268</v>
      </c>
      <c r="E159" s="189" t="s">
        <v>524</v>
      </c>
      <c r="F159" s="190" t="s">
        <v>525</v>
      </c>
      <c r="G159" s="191" t="s">
        <v>184</v>
      </c>
      <c r="H159" s="192">
        <v>2.04</v>
      </c>
      <c r="I159" s="193"/>
      <c r="J159" s="194">
        <f>ROUND(I159*H159,2)</f>
        <v>0</v>
      </c>
      <c r="K159" s="190" t="s">
        <v>124</v>
      </c>
      <c r="L159" s="195"/>
      <c r="M159" s="196" t="s">
        <v>1</v>
      </c>
      <c r="N159" s="197" t="s">
        <v>38</v>
      </c>
      <c r="O159" s="58"/>
      <c r="P159" s="153">
        <f>O159*H159</f>
        <v>0</v>
      </c>
      <c r="Q159" s="153">
        <v>0.17499999999999999</v>
      </c>
      <c r="R159" s="153">
        <f>Q159*H159</f>
        <v>0.35699999999999998</v>
      </c>
      <c r="S159" s="153">
        <v>0</v>
      </c>
      <c r="T159" s="154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5" t="s">
        <v>163</v>
      </c>
      <c r="AT159" s="155" t="s">
        <v>268</v>
      </c>
      <c r="AU159" s="155" t="s">
        <v>83</v>
      </c>
      <c r="AY159" s="17" t="s">
        <v>117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7" t="s">
        <v>81</v>
      </c>
      <c r="BK159" s="156">
        <f>ROUND(I159*H159,2)</f>
        <v>0</v>
      </c>
      <c r="BL159" s="17" t="s">
        <v>140</v>
      </c>
      <c r="BM159" s="155" t="s">
        <v>526</v>
      </c>
    </row>
    <row r="160" spans="1:65" s="2" customFormat="1" ht="18" x14ac:dyDescent="0.2">
      <c r="A160" s="32"/>
      <c r="B160" s="33"/>
      <c r="C160" s="32"/>
      <c r="D160" s="157" t="s">
        <v>127</v>
      </c>
      <c r="E160" s="32"/>
      <c r="F160" s="158" t="s">
        <v>525</v>
      </c>
      <c r="G160" s="32"/>
      <c r="H160" s="32"/>
      <c r="I160" s="159"/>
      <c r="J160" s="32"/>
      <c r="K160" s="32"/>
      <c r="L160" s="33"/>
      <c r="M160" s="160"/>
      <c r="N160" s="161"/>
      <c r="O160" s="58"/>
      <c r="P160" s="58"/>
      <c r="Q160" s="58"/>
      <c r="R160" s="58"/>
      <c r="S160" s="58"/>
      <c r="T160" s="59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7" t="s">
        <v>127</v>
      </c>
      <c r="AU160" s="17" t="s">
        <v>83</v>
      </c>
    </row>
    <row r="161" spans="1:65" s="13" customFormat="1" ht="10" x14ac:dyDescent="0.2">
      <c r="B161" s="162"/>
      <c r="D161" s="157" t="s">
        <v>128</v>
      </c>
      <c r="F161" s="164" t="s">
        <v>408</v>
      </c>
      <c r="H161" s="165">
        <v>2.04</v>
      </c>
      <c r="I161" s="166"/>
      <c r="L161" s="162"/>
      <c r="M161" s="167"/>
      <c r="N161" s="168"/>
      <c r="O161" s="168"/>
      <c r="P161" s="168"/>
      <c r="Q161" s="168"/>
      <c r="R161" s="168"/>
      <c r="S161" s="168"/>
      <c r="T161" s="169"/>
      <c r="AT161" s="163" t="s">
        <v>128</v>
      </c>
      <c r="AU161" s="163" t="s">
        <v>83</v>
      </c>
      <c r="AV161" s="13" t="s">
        <v>83</v>
      </c>
      <c r="AW161" s="13" t="s">
        <v>3</v>
      </c>
      <c r="AX161" s="13" t="s">
        <v>81</v>
      </c>
      <c r="AY161" s="163" t="s">
        <v>117</v>
      </c>
    </row>
    <row r="162" spans="1:65" s="12" customFormat="1" ht="22.75" customHeight="1" x14ac:dyDescent="0.25">
      <c r="B162" s="130"/>
      <c r="D162" s="131" t="s">
        <v>72</v>
      </c>
      <c r="E162" s="141" t="s">
        <v>164</v>
      </c>
      <c r="F162" s="141" t="s">
        <v>338</v>
      </c>
      <c r="I162" s="133"/>
      <c r="J162" s="142">
        <f>BK162</f>
        <v>0</v>
      </c>
      <c r="L162" s="130"/>
      <c r="M162" s="135"/>
      <c r="N162" s="136"/>
      <c r="O162" s="136"/>
      <c r="P162" s="137">
        <f>SUM(P163:P183)</f>
        <v>0</v>
      </c>
      <c r="Q162" s="136"/>
      <c r="R162" s="137">
        <f>SUM(R163:R183)</f>
        <v>18.265079799999999</v>
      </c>
      <c r="S162" s="136"/>
      <c r="T162" s="138">
        <f>SUM(T163:T183)</f>
        <v>0</v>
      </c>
      <c r="AR162" s="131" t="s">
        <v>81</v>
      </c>
      <c r="AT162" s="139" t="s">
        <v>72</v>
      </c>
      <c r="AU162" s="139" t="s">
        <v>81</v>
      </c>
      <c r="AY162" s="131" t="s">
        <v>117</v>
      </c>
      <c r="BK162" s="140">
        <f>SUM(BK163:BK183)</f>
        <v>0</v>
      </c>
    </row>
    <row r="163" spans="1:65" s="2" customFormat="1" ht="33" customHeight="1" x14ac:dyDescent="0.2">
      <c r="A163" s="32"/>
      <c r="B163" s="143"/>
      <c r="C163" s="144" t="s">
        <v>165</v>
      </c>
      <c r="D163" s="144" t="s">
        <v>120</v>
      </c>
      <c r="E163" s="145" t="s">
        <v>393</v>
      </c>
      <c r="F163" s="146" t="s">
        <v>394</v>
      </c>
      <c r="G163" s="147" t="s">
        <v>210</v>
      </c>
      <c r="H163" s="148">
        <v>50.5</v>
      </c>
      <c r="I163" s="149"/>
      <c r="J163" s="150">
        <f>ROUND(I163*H163,2)</f>
        <v>0</v>
      </c>
      <c r="K163" s="146" t="s">
        <v>124</v>
      </c>
      <c r="L163" s="33"/>
      <c r="M163" s="151" t="s">
        <v>1</v>
      </c>
      <c r="N163" s="152" t="s">
        <v>38</v>
      </c>
      <c r="O163" s="58"/>
      <c r="P163" s="153">
        <f>O163*H163</f>
        <v>0</v>
      </c>
      <c r="Q163" s="153">
        <v>0.15540000000000001</v>
      </c>
      <c r="R163" s="153">
        <f>Q163*H163</f>
        <v>7.8477000000000006</v>
      </c>
      <c r="S163" s="153">
        <v>0</v>
      </c>
      <c r="T163" s="154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5" t="s">
        <v>140</v>
      </c>
      <c r="AT163" s="155" t="s">
        <v>120</v>
      </c>
      <c r="AU163" s="155" t="s">
        <v>83</v>
      </c>
      <c r="AY163" s="17" t="s">
        <v>117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7" t="s">
        <v>81</v>
      </c>
      <c r="BK163" s="156">
        <f>ROUND(I163*H163,2)</f>
        <v>0</v>
      </c>
      <c r="BL163" s="17" t="s">
        <v>140</v>
      </c>
      <c r="BM163" s="155" t="s">
        <v>527</v>
      </c>
    </row>
    <row r="164" spans="1:65" s="2" customFormat="1" ht="27" x14ac:dyDescent="0.2">
      <c r="A164" s="32"/>
      <c r="B164" s="33"/>
      <c r="C164" s="32"/>
      <c r="D164" s="157" t="s">
        <v>127</v>
      </c>
      <c r="E164" s="32"/>
      <c r="F164" s="158" t="s">
        <v>396</v>
      </c>
      <c r="G164" s="32"/>
      <c r="H164" s="32"/>
      <c r="I164" s="159"/>
      <c r="J164" s="32"/>
      <c r="K164" s="32"/>
      <c r="L164" s="33"/>
      <c r="M164" s="160"/>
      <c r="N164" s="161"/>
      <c r="O164" s="58"/>
      <c r="P164" s="58"/>
      <c r="Q164" s="58"/>
      <c r="R164" s="58"/>
      <c r="S164" s="58"/>
      <c r="T164" s="59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7" t="s">
        <v>127</v>
      </c>
      <c r="AU164" s="17" t="s">
        <v>83</v>
      </c>
    </row>
    <row r="165" spans="1:65" s="13" customFormat="1" ht="10" x14ac:dyDescent="0.2">
      <c r="B165" s="162"/>
      <c r="D165" s="157" t="s">
        <v>128</v>
      </c>
      <c r="E165" s="163" t="s">
        <v>1</v>
      </c>
      <c r="F165" s="164" t="s">
        <v>528</v>
      </c>
      <c r="H165" s="165">
        <v>42</v>
      </c>
      <c r="I165" s="166"/>
      <c r="L165" s="162"/>
      <c r="M165" s="167"/>
      <c r="N165" s="168"/>
      <c r="O165" s="168"/>
      <c r="P165" s="168"/>
      <c r="Q165" s="168"/>
      <c r="R165" s="168"/>
      <c r="S165" s="168"/>
      <c r="T165" s="169"/>
      <c r="AT165" s="163" t="s">
        <v>128</v>
      </c>
      <c r="AU165" s="163" t="s">
        <v>83</v>
      </c>
      <c r="AV165" s="13" t="s">
        <v>83</v>
      </c>
      <c r="AW165" s="13" t="s">
        <v>30</v>
      </c>
      <c r="AX165" s="13" t="s">
        <v>73</v>
      </c>
      <c r="AY165" s="163" t="s">
        <v>117</v>
      </c>
    </row>
    <row r="166" spans="1:65" s="13" customFormat="1" ht="10" x14ac:dyDescent="0.2">
      <c r="B166" s="162"/>
      <c r="D166" s="157" t="s">
        <v>128</v>
      </c>
      <c r="E166" s="163" t="s">
        <v>1</v>
      </c>
      <c r="F166" s="164" t="s">
        <v>529</v>
      </c>
      <c r="H166" s="165">
        <v>6.5</v>
      </c>
      <c r="I166" s="166"/>
      <c r="L166" s="162"/>
      <c r="M166" s="167"/>
      <c r="N166" s="168"/>
      <c r="O166" s="168"/>
      <c r="P166" s="168"/>
      <c r="Q166" s="168"/>
      <c r="R166" s="168"/>
      <c r="S166" s="168"/>
      <c r="T166" s="169"/>
      <c r="AT166" s="163" t="s">
        <v>128</v>
      </c>
      <c r="AU166" s="163" t="s">
        <v>83</v>
      </c>
      <c r="AV166" s="13" t="s">
        <v>83</v>
      </c>
      <c r="AW166" s="13" t="s">
        <v>30</v>
      </c>
      <c r="AX166" s="13" t="s">
        <v>73</v>
      </c>
      <c r="AY166" s="163" t="s">
        <v>117</v>
      </c>
    </row>
    <row r="167" spans="1:65" s="13" customFormat="1" ht="10" x14ac:dyDescent="0.2">
      <c r="B167" s="162"/>
      <c r="D167" s="157" t="s">
        <v>128</v>
      </c>
      <c r="E167" s="163" t="s">
        <v>1</v>
      </c>
      <c r="F167" s="164" t="s">
        <v>398</v>
      </c>
      <c r="H167" s="165">
        <v>2</v>
      </c>
      <c r="I167" s="166"/>
      <c r="L167" s="162"/>
      <c r="M167" s="167"/>
      <c r="N167" s="168"/>
      <c r="O167" s="168"/>
      <c r="P167" s="168"/>
      <c r="Q167" s="168"/>
      <c r="R167" s="168"/>
      <c r="S167" s="168"/>
      <c r="T167" s="169"/>
      <c r="AT167" s="163" t="s">
        <v>128</v>
      </c>
      <c r="AU167" s="163" t="s">
        <v>83</v>
      </c>
      <c r="AV167" s="13" t="s">
        <v>83</v>
      </c>
      <c r="AW167" s="13" t="s">
        <v>30</v>
      </c>
      <c r="AX167" s="13" t="s">
        <v>73</v>
      </c>
      <c r="AY167" s="163" t="s">
        <v>117</v>
      </c>
    </row>
    <row r="168" spans="1:65" s="15" customFormat="1" ht="10" x14ac:dyDescent="0.2">
      <c r="B168" s="180"/>
      <c r="D168" s="157" t="s">
        <v>128</v>
      </c>
      <c r="E168" s="181" t="s">
        <v>1</v>
      </c>
      <c r="F168" s="182" t="s">
        <v>232</v>
      </c>
      <c r="H168" s="183">
        <v>50.5</v>
      </c>
      <c r="I168" s="184"/>
      <c r="L168" s="180"/>
      <c r="M168" s="185"/>
      <c r="N168" s="186"/>
      <c r="O168" s="186"/>
      <c r="P168" s="186"/>
      <c r="Q168" s="186"/>
      <c r="R168" s="186"/>
      <c r="S168" s="186"/>
      <c r="T168" s="187"/>
      <c r="AT168" s="181" t="s">
        <v>128</v>
      </c>
      <c r="AU168" s="181" t="s">
        <v>83</v>
      </c>
      <c r="AV168" s="15" t="s">
        <v>140</v>
      </c>
      <c r="AW168" s="15" t="s">
        <v>30</v>
      </c>
      <c r="AX168" s="15" t="s">
        <v>81</v>
      </c>
      <c r="AY168" s="181" t="s">
        <v>117</v>
      </c>
    </row>
    <row r="169" spans="1:65" s="2" customFormat="1" ht="16.5" customHeight="1" x14ac:dyDescent="0.2">
      <c r="A169" s="32"/>
      <c r="B169" s="143"/>
      <c r="C169" s="188" t="s">
        <v>238</v>
      </c>
      <c r="D169" s="188" t="s">
        <v>268</v>
      </c>
      <c r="E169" s="189" t="s">
        <v>530</v>
      </c>
      <c r="F169" s="190" t="s">
        <v>531</v>
      </c>
      <c r="G169" s="191" t="s">
        <v>210</v>
      </c>
      <c r="H169" s="192">
        <v>42.84</v>
      </c>
      <c r="I169" s="193"/>
      <c r="J169" s="194">
        <f>ROUND(I169*H169,2)</f>
        <v>0</v>
      </c>
      <c r="K169" s="190" t="s">
        <v>124</v>
      </c>
      <c r="L169" s="195"/>
      <c r="M169" s="196" t="s">
        <v>1</v>
      </c>
      <c r="N169" s="197" t="s">
        <v>38</v>
      </c>
      <c r="O169" s="58"/>
      <c r="P169" s="153">
        <f>O169*H169</f>
        <v>0</v>
      </c>
      <c r="Q169" s="153">
        <v>0.08</v>
      </c>
      <c r="R169" s="153">
        <f>Q169*H169</f>
        <v>3.4272000000000005</v>
      </c>
      <c r="S169" s="153">
        <v>0</v>
      </c>
      <c r="T169" s="154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5" t="s">
        <v>163</v>
      </c>
      <c r="AT169" s="155" t="s">
        <v>268</v>
      </c>
      <c r="AU169" s="155" t="s">
        <v>83</v>
      </c>
      <c r="AY169" s="17" t="s">
        <v>117</v>
      </c>
      <c r="BE169" s="156">
        <f>IF(N169="základní",J169,0)</f>
        <v>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7" t="s">
        <v>81</v>
      </c>
      <c r="BK169" s="156">
        <f>ROUND(I169*H169,2)</f>
        <v>0</v>
      </c>
      <c r="BL169" s="17" t="s">
        <v>140</v>
      </c>
      <c r="BM169" s="155" t="s">
        <v>532</v>
      </c>
    </row>
    <row r="170" spans="1:65" s="2" customFormat="1" ht="10" x14ac:dyDescent="0.2">
      <c r="A170" s="32"/>
      <c r="B170" s="33"/>
      <c r="C170" s="32"/>
      <c r="D170" s="157" t="s">
        <v>127</v>
      </c>
      <c r="E170" s="32"/>
      <c r="F170" s="158" t="s">
        <v>531</v>
      </c>
      <c r="G170" s="32"/>
      <c r="H170" s="32"/>
      <c r="I170" s="159"/>
      <c r="J170" s="32"/>
      <c r="K170" s="32"/>
      <c r="L170" s="33"/>
      <c r="M170" s="160"/>
      <c r="N170" s="161"/>
      <c r="O170" s="58"/>
      <c r="P170" s="58"/>
      <c r="Q170" s="58"/>
      <c r="R170" s="58"/>
      <c r="S170" s="58"/>
      <c r="T170" s="59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7" t="s">
        <v>127</v>
      </c>
      <c r="AU170" s="17" t="s">
        <v>83</v>
      </c>
    </row>
    <row r="171" spans="1:65" s="13" customFormat="1" ht="10" x14ac:dyDescent="0.2">
      <c r="B171" s="162"/>
      <c r="D171" s="157" t="s">
        <v>128</v>
      </c>
      <c r="F171" s="164" t="s">
        <v>533</v>
      </c>
      <c r="H171" s="165">
        <v>42.84</v>
      </c>
      <c r="I171" s="166"/>
      <c r="L171" s="162"/>
      <c r="M171" s="167"/>
      <c r="N171" s="168"/>
      <c r="O171" s="168"/>
      <c r="P171" s="168"/>
      <c r="Q171" s="168"/>
      <c r="R171" s="168"/>
      <c r="S171" s="168"/>
      <c r="T171" s="169"/>
      <c r="AT171" s="163" t="s">
        <v>128</v>
      </c>
      <c r="AU171" s="163" t="s">
        <v>83</v>
      </c>
      <c r="AV171" s="13" t="s">
        <v>83</v>
      </c>
      <c r="AW171" s="13" t="s">
        <v>3</v>
      </c>
      <c r="AX171" s="13" t="s">
        <v>81</v>
      </c>
      <c r="AY171" s="163" t="s">
        <v>117</v>
      </c>
    </row>
    <row r="172" spans="1:65" s="2" customFormat="1" ht="24.15" customHeight="1" x14ac:dyDescent="0.2">
      <c r="A172" s="32"/>
      <c r="B172" s="143"/>
      <c r="C172" s="188" t="s">
        <v>245</v>
      </c>
      <c r="D172" s="188" t="s">
        <v>268</v>
      </c>
      <c r="E172" s="189" t="s">
        <v>400</v>
      </c>
      <c r="F172" s="190" t="s">
        <v>401</v>
      </c>
      <c r="G172" s="191" t="s">
        <v>210</v>
      </c>
      <c r="H172" s="192">
        <v>6.63</v>
      </c>
      <c r="I172" s="193"/>
      <c r="J172" s="194">
        <f>ROUND(I172*H172,2)</f>
        <v>0</v>
      </c>
      <c r="K172" s="190" t="s">
        <v>124</v>
      </c>
      <c r="L172" s="195"/>
      <c r="M172" s="196" t="s">
        <v>1</v>
      </c>
      <c r="N172" s="197" t="s">
        <v>38</v>
      </c>
      <c r="O172" s="58"/>
      <c r="P172" s="153">
        <f>O172*H172</f>
        <v>0</v>
      </c>
      <c r="Q172" s="153">
        <v>4.8300000000000003E-2</v>
      </c>
      <c r="R172" s="153">
        <f>Q172*H172</f>
        <v>0.32022899999999999</v>
      </c>
      <c r="S172" s="153">
        <v>0</v>
      </c>
      <c r="T172" s="154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5" t="s">
        <v>163</v>
      </c>
      <c r="AT172" s="155" t="s">
        <v>268</v>
      </c>
      <c r="AU172" s="155" t="s">
        <v>83</v>
      </c>
      <c r="AY172" s="17" t="s">
        <v>117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7" t="s">
        <v>81</v>
      </c>
      <c r="BK172" s="156">
        <f>ROUND(I172*H172,2)</f>
        <v>0</v>
      </c>
      <c r="BL172" s="17" t="s">
        <v>140</v>
      </c>
      <c r="BM172" s="155" t="s">
        <v>534</v>
      </c>
    </row>
    <row r="173" spans="1:65" s="2" customFormat="1" ht="10" x14ac:dyDescent="0.2">
      <c r="A173" s="32"/>
      <c r="B173" s="33"/>
      <c r="C173" s="32"/>
      <c r="D173" s="157" t="s">
        <v>127</v>
      </c>
      <c r="E173" s="32"/>
      <c r="F173" s="158" t="s">
        <v>401</v>
      </c>
      <c r="G173" s="32"/>
      <c r="H173" s="32"/>
      <c r="I173" s="159"/>
      <c r="J173" s="32"/>
      <c r="K173" s="32"/>
      <c r="L173" s="33"/>
      <c r="M173" s="160"/>
      <c r="N173" s="161"/>
      <c r="O173" s="58"/>
      <c r="P173" s="58"/>
      <c r="Q173" s="58"/>
      <c r="R173" s="58"/>
      <c r="S173" s="58"/>
      <c r="T173" s="59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7" t="s">
        <v>127</v>
      </c>
      <c r="AU173" s="17" t="s">
        <v>83</v>
      </c>
    </row>
    <row r="174" spans="1:65" s="13" customFormat="1" ht="10" x14ac:dyDescent="0.2">
      <c r="B174" s="162"/>
      <c r="D174" s="157" t="s">
        <v>128</v>
      </c>
      <c r="F174" s="164" t="s">
        <v>535</v>
      </c>
      <c r="H174" s="165">
        <v>6.63</v>
      </c>
      <c r="I174" s="166"/>
      <c r="L174" s="162"/>
      <c r="M174" s="167"/>
      <c r="N174" s="168"/>
      <c r="O174" s="168"/>
      <c r="P174" s="168"/>
      <c r="Q174" s="168"/>
      <c r="R174" s="168"/>
      <c r="S174" s="168"/>
      <c r="T174" s="169"/>
      <c r="AT174" s="163" t="s">
        <v>128</v>
      </c>
      <c r="AU174" s="163" t="s">
        <v>83</v>
      </c>
      <c r="AV174" s="13" t="s">
        <v>83</v>
      </c>
      <c r="AW174" s="13" t="s">
        <v>3</v>
      </c>
      <c r="AX174" s="13" t="s">
        <v>81</v>
      </c>
      <c r="AY174" s="163" t="s">
        <v>117</v>
      </c>
    </row>
    <row r="175" spans="1:65" s="2" customFormat="1" ht="24.15" customHeight="1" x14ac:dyDescent="0.2">
      <c r="A175" s="32"/>
      <c r="B175" s="143"/>
      <c r="C175" s="188" t="s">
        <v>250</v>
      </c>
      <c r="D175" s="188" t="s">
        <v>268</v>
      </c>
      <c r="E175" s="189" t="s">
        <v>405</v>
      </c>
      <c r="F175" s="190" t="s">
        <v>406</v>
      </c>
      <c r="G175" s="191" t="s">
        <v>210</v>
      </c>
      <c r="H175" s="192">
        <v>2.04</v>
      </c>
      <c r="I175" s="193"/>
      <c r="J175" s="194">
        <f>ROUND(I175*H175,2)</f>
        <v>0</v>
      </c>
      <c r="K175" s="190" t="s">
        <v>124</v>
      </c>
      <c r="L175" s="195"/>
      <c r="M175" s="196" t="s">
        <v>1</v>
      </c>
      <c r="N175" s="197" t="s">
        <v>38</v>
      </c>
      <c r="O175" s="58"/>
      <c r="P175" s="153">
        <f>O175*H175</f>
        <v>0</v>
      </c>
      <c r="Q175" s="153">
        <v>6.5670000000000006E-2</v>
      </c>
      <c r="R175" s="153">
        <f>Q175*H175</f>
        <v>0.13396680000000002</v>
      </c>
      <c r="S175" s="153">
        <v>0</v>
      </c>
      <c r="T175" s="154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5" t="s">
        <v>163</v>
      </c>
      <c r="AT175" s="155" t="s">
        <v>268</v>
      </c>
      <c r="AU175" s="155" t="s">
        <v>83</v>
      </c>
      <c r="AY175" s="17" t="s">
        <v>117</v>
      </c>
      <c r="BE175" s="156">
        <f>IF(N175="základní",J175,0)</f>
        <v>0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7" t="s">
        <v>81</v>
      </c>
      <c r="BK175" s="156">
        <f>ROUND(I175*H175,2)</f>
        <v>0</v>
      </c>
      <c r="BL175" s="17" t="s">
        <v>140</v>
      </c>
      <c r="BM175" s="155" t="s">
        <v>536</v>
      </c>
    </row>
    <row r="176" spans="1:65" s="2" customFormat="1" ht="10" x14ac:dyDescent="0.2">
      <c r="A176" s="32"/>
      <c r="B176" s="33"/>
      <c r="C176" s="32"/>
      <c r="D176" s="157" t="s">
        <v>127</v>
      </c>
      <c r="E176" s="32"/>
      <c r="F176" s="158" t="s">
        <v>406</v>
      </c>
      <c r="G176" s="32"/>
      <c r="H176" s="32"/>
      <c r="I176" s="159"/>
      <c r="J176" s="32"/>
      <c r="K176" s="32"/>
      <c r="L176" s="33"/>
      <c r="M176" s="160"/>
      <c r="N176" s="161"/>
      <c r="O176" s="58"/>
      <c r="P176" s="58"/>
      <c r="Q176" s="58"/>
      <c r="R176" s="58"/>
      <c r="S176" s="58"/>
      <c r="T176" s="59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7" t="s">
        <v>127</v>
      </c>
      <c r="AU176" s="17" t="s">
        <v>83</v>
      </c>
    </row>
    <row r="177" spans="1:65" s="13" customFormat="1" ht="10" x14ac:dyDescent="0.2">
      <c r="B177" s="162"/>
      <c r="D177" s="157" t="s">
        <v>128</v>
      </c>
      <c r="F177" s="164" t="s">
        <v>408</v>
      </c>
      <c r="H177" s="165">
        <v>2.04</v>
      </c>
      <c r="I177" s="166"/>
      <c r="L177" s="162"/>
      <c r="M177" s="167"/>
      <c r="N177" s="168"/>
      <c r="O177" s="168"/>
      <c r="P177" s="168"/>
      <c r="Q177" s="168"/>
      <c r="R177" s="168"/>
      <c r="S177" s="168"/>
      <c r="T177" s="169"/>
      <c r="AT177" s="163" t="s">
        <v>128</v>
      </c>
      <c r="AU177" s="163" t="s">
        <v>83</v>
      </c>
      <c r="AV177" s="13" t="s">
        <v>83</v>
      </c>
      <c r="AW177" s="13" t="s">
        <v>3</v>
      </c>
      <c r="AX177" s="13" t="s">
        <v>81</v>
      </c>
      <c r="AY177" s="163" t="s">
        <v>117</v>
      </c>
    </row>
    <row r="178" spans="1:65" s="2" customFormat="1" ht="33" customHeight="1" x14ac:dyDescent="0.2">
      <c r="A178" s="32"/>
      <c r="B178" s="143"/>
      <c r="C178" s="144" t="s">
        <v>256</v>
      </c>
      <c r="D178" s="144" t="s">
        <v>120</v>
      </c>
      <c r="E178" s="145" t="s">
        <v>410</v>
      </c>
      <c r="F178" s="146" t="s">
        <v>411</v>
      </c>
      <c r="G178" s="147" t="s">
        <v>210</v>
      </c>
      <c r="H178" s="148">
        <v>35</v>
      </c>
      <c r="I178" s="149"/>
      <c r="J178" s="150">
        <f>ROUND(I178*H178,2)</f>
        <v>0</v>
      </c>
      <c r="K178" s="146" t="s">
        <v>124</v>
      </c>
      <c r="L178" s="33"/>
      <c r="M178" s="151" t="s">
        <v>1</v>
      </c>
      <c r="N178" s="152" t="s">
        <v>38</v>
      </c>
      <c r="O178" s="58"/>
      <c r="P178" s="153">
        <f>O178*H178</f>
        <v>0</v>
      </c>
      <c r="Q178" s="153">
        <v>0.1295</v>
      </c>
      <c r="R178" s="153">
        <f>Q178*H178</f>
        <v>4.5324999999999998</v>
      </c>
      <c r="S178" s="153">
        <v>0</v>
      </c>
      <c r="T178" s="154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5" t="s">
        <v>140</v>
      </c>
      <c r="AT178" s="155" t="s">
        <v>120</v>
      </c>
      <c r="AU178" s="155" t="s">
        <v>83</v>
      </c>
      <c r="AY178" s="17" t="s">
        <v>117</v>
      </c>
      <c r="BE178" s="156">
        <f>IF(N178="základní",J178,0)</f>
        <v>0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7" t="s">
        <v>81</v>
      </c>
      <c r="BK178" s="156">
        <f>ROUND(I178*H178,2)</f>
        <v>0</v>
      </c>
      <c r="BL178" s="17" t="s">
        <v>140</v>
      </c>
      <c r="BM178" s="155" t="s">
        <v>537</v>
      </c>
    </row>
    <row r="179" spans="1:65" s="2" customFormat="1" ht="27" x14ac:dyDescent="0.2">
      <c r="A179" s="32"/>
      <c r="B179" s="33"/>
      <c r="C179" s="32"/>
      <c r="D179" s="157" t="s">
        <v>127</v>
      </c>
      <c r="E179" s="32"/>
      <c r="F179" s="158" t="s">
        <v>413</v>
      </c>
      <c r="G179" s="32"/>
      <c r="H179" s="32"/>
      <c r="I179" s="159"/>
      <c r="J179" s="32"/>
      <c r="K179" s="32"/>
      <c r="L179" s="33"/>
      <c r="M179" s="160"/>
      <c r="N179" s="161"/>
      <c r="O179" s="58"/>
      <c r="P179" s="58"/>
      <c r="Q179" s="58"/>
      <c r="R179" s="58"/>
      <c r="S179" s="58"/>
      <c r="T179" s="59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7" t="s">
        <v>127</v>
      </c>
      <c r="AU179" s="17" t="s">
        <v>83</v>
      </c>
    </row>
    <row r="180" spans="1:65" s="13" customFormat="1" ht="10" x14ac:dyDescent="0.2">
      <c r="B180" s="162"/>
      <c r="D180" s="157" t="s">
        <v>128</v>
      </c>
      <c r="E180" s="163" t="s">
        <v>1</v>
      </c>
      <c r="F180" s="164" t="s">
        <v>538</v>
      </c>
      <c r="H180" s="165">
        <v>35</v>
      </c>
      <c r="I180" s="166"/>
      <c r="L180" s="162"/>
      <c r="M180" s="167"/>
      <c r="N180" s="168"/>
      <c r="O180" s="168"/>
      <c r="P180" s="168"/>
      <c r="Q180" s="168"/>
      <c r="R180" s="168"/>
      <c r="S180" s="168"/>
      <c r="T180" s="169"/>
      <c r="AT180" s="163" t="s">
        <v>128</v>
      </c>
      <c r="AU180" s="163" t="s">
        <v>83</v>
      </c>
      <c r="AV180" s="13" t="s">
        <v>83</v>
      </c>
      <c r="AW180" s="13" t="s">
        <v>30</v>
      </c>
      <c r="AX180" s="13" t="s">
        <v>81</v>
      </c>
      <c r="AY180" s="163" t="s">
        <v>117</v>
      </c>
    </row>
    <row r="181" spans="1:65" s="2" customFormat="1" ht="16.5" customHeight="1" x14ac:dyDescent="0.2">
      <c r="A181" s="32"/>
      <c r="B181" s="143"/>
      <c r="C181" s="188" t="s">
        <v>8</v>
      </c>
      <c r="D181" s="188" t="s">
        <v>268</v>
      </c>
      <c r="E181" s="189" t="s">
        <v>416</v>
      </c>
      <c r="F181" s="190" t="s">
        <v>417</v>
      </c>
      <c r="G181" s="191" t="s">
        <v>210</v>
      </c>
      <c r="H181" s="192">
        <v>35.700000000000003</v>
      </c>
      <c r="I181" s="193"/>
      <c r="J181" s="194">
        <f>ROUND(I181*H181,2)</f>
        <v>0</v>
      </c>
      <c r="K181" s="190" t="s">
        <v>124</v>
      </c>
      <c r="L181" s="195"/>
      <c r="M181" s="196" t="s">
        <v>1</v>
      </c>
      <c r="N181" s="197" t="s">
        <v>38</v>
      </c>
      <c r="O181" s="58"/>
      <c r="P181" s="153">
        <f>O181*H181</f>
        <v>0</v>
      </c>
      <c r="Q181" s="153">
        <v>5.6120000000000003E-2</v>
      </c>
      <c r="R181" s="153">
        <f>Q181*H181</f>
        <v>2.0034840000000003</v>
      </c>
      <c r="S181" s="153">
        <v>0</v>
      </c>
      <c r="T181" s="154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5" t="s">
        <v>163</v>
      </c>
      <c r="AT181" s="155" t="s">
        <v>268</v>
      </c>
      <c r="AU181" s="155" t="s">
        <v>83</v>
      </c>
      <c r="AY181" s="17" t="s">
        <v>117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7" t="s">
        <v>81</v>
      </c>
      <c r="BK181" s="156">
        <f>ROUND(I181*H181,2)</f>
        <v>0</v>
      </c>
      <c r="BL181" s="17" t="s">
        <v>140</v>
      </c>
      <c r="BM181" s="155" t="s">
        <v>539</v>
      </c>
    </row>
    <row r="182" spans="1:65" s="2" customFormat="1" ht="10" x14ac:dyDescent="0.2">
      <c r="A182" s="32"/>
      <c r="B182" s="33"/>
      <c r="C182" s="32"/>
      <c r="D182" s="157" t="s">
        <v>127</v>
      </c>
      <c r="E182" s="32"/>
      <c r="F182" s="158" t="s">
        <v>417</v>
      </c>
      <c r="G182" s="32"/>
      <c r="H182" s="32"/>
      <c r="I182" s="159"/>
      <c r="J182" s="32"/>
      <c r="K182" s="32"/>
      <c r="L182" s="33"/>
      <c r="M182" s="160"/>
      <c r="N182" s="161"/>
      <c r="O182" s="58"/>
      <c r="P182" s="58"/>
      <c r="Q182" s="58"/>
      <c r="R182" s="58"/>
      <c r="S182" s="58"/>
      <c r="T182" s="59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7" t="s">
        <v>127</v>
      </c>
      <c r="AU182" s="17" t="s">
        <v>83</v>
      </c>
    </row>
    <row r="183" spans="1:65" s="13" customFormat="1" ht="10" x14ac:dyDescent="0.2">
      <c r="B183" s="162"/>
      <c r="D183" s="157" t="s">
        <v>128</v>
      </c>
      <c r="F183" s="164" t="s">
        <v>540</v>
      </c>
      <c r="H183" s="165">
        <v>35.700000000000003</v>
      </c>
      <c r="I183" s="166"/>
      <c r="L183" s="162"/>
      <c r="M183" s="167"/>
      <c r="N183" s="168"/>
      <c r="O183" s="168"/>
      <c r="P183" s="168"/>
      <c r="Q183" s="168"/>
      <c r="R183" s="168"/>
      <c r="S183" s="168"/>
      <c r="T183" s="169"/>
      <c r="AT183" s="163" t="s">
        <v>128</v>
      </c>
      <c r="AU183" s="163" t="s">
        <v>83</v>
      </c>
      <c r="AV183" s="13" t="s">
        <v>83</v>
      </c>
      <c r="AW183" s="13" t="s">
        <v>3</v>
      </c>
      <c r="AX183" s="13" t="s">
        <v>81</v>
      </c>
      <c r="AY183" s="163" t="s">
        <v>117</v>
      </c>
    </row>
    <row r="184" spans="1:65" s="12" customFormat="1" ht="22.75" customHeight="1" x14ac:dyDescent="0.25">
      <c r="B184" s="130"/>
      <c r="D184" s="131" t="s">
        <v>72</v>
      </c>
      <c r="E184" s="141" t="s">
        <v>420</v>
      </c>
      <c r="F184" s="141" t="s">
        <v>421</v>
      </c>
      <c r="I184" s="133"/>
      <c r="J184" s="142">
        <f>BK184</f>
        <v>0</v>
      </c>
      <c r="L184" s="130"/>
      <c r="M184" s="135"/>
      <c r="N184" s="136"/>
      <c r="O184" s="136"/>
      <c r="P184" s="137">
        <f>SUM(P185:P209)</f>
        <v>0</v>
      </c>
      <c r="Q184" s="136"/>
      <c r="R184" s="137">
        <f>SUM(R185:R209)</f>
        <v>0</v>
      </c>
      <c r="S184" s="136"/>
      <c r="T184" s="138">
        <f>SUM(T185:T209)</f>
        <v>0</v>
      </c>
      <c r="AR184" s="131" t="s">
        <v>81</v>
      </c>
      <c r="AT184" s="139" t="s">
        <v>72</v>
      </c>
      <c r="AU184" s="139" t="s">
        <v>81</v>
      </c>
      <c r="AY184" s="131" t="s">
        <v>117</v>
      </c>
      <c r="BK184" s="140">
        <f>SUM(BK185:BK209)</f>
        <v>0</v>
      </c>
    </row>
    <row r="185" spans="1:65" s="2" customFormat="1" ht="21.75" customHeight="1" x14ac:dyDescent="0.2">
      <c r="A185" s="32"/>
      <c r="B185" s="143"/>
      <c r="C185" s="144" t="s">
        <v>267</v>
      </c>
      <c r="D185" s="144" t="s">
        <v>120</v>
      </c>
      <c r="E185" s="145" t="s">
        <v>423</v>
      </c>
      <c r="F185" s="146" t="s">
        <v>424</v>
      </c>
      <c r="G185" s="147" t="s">
        <v>241</v>
      </c>
      <c r="H185" s="148">
        <v>131.167</v>
      </c>
      <c r="I185" s="149"/>
      <c r="J185" s="150">
        <f>ROUND(I185*H185,2)</f>
        <v>0</v>
      </c>
      <c r="K185" s="146" t="s">
        <v>124</v>
      </c>
      <c r="L185" s="33"/>
      <c r="M185" s="151" t="s">
        <v>1</v>
      </c>
      <c r="N185" s="152" t="s">
        <v>38</v>
      </c>
      <c r="O185" s="58"/>
      <c r="P185" s="153">
        <f>O185*H185</f>
        <v>0</v>
      </c>
      <c r="Q185" s="153">
        <v>0</v>
      </c>
      <c r="R185" s="153">
        <f>Q185*H185</f>
        <v>0</v>
      </c>
      <c r="S185" s="153">
        <v>0</v>
      </c>
      <c r="T185" s="154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5" t="s">
        <v>140</v>
      </c>
      <c r="AT185" s="155" t="s">
        <v>120</v>
      </c>
      <c r="AU185" s="155" t="s">
        <v>83</v>
      </c>
      <c r="AY185" s="17" t="s">
        <v>117</v>
      </c>
      <c r="BE185" s="156">
        <f>IF(N185="základní",J185,0)</f>
        <v>0</v>
      </c>
      <c r="BF185" s="156">
        <f>IF(N185="snížená",J185,0)</f>
        <v>0</v>
      </c>
      <c r="BG185" s="156">
        <f>IF(N185="zákl. přenesená",J185,0)</f>
        <v>0</v>
      </c>
      <c r="BH185" s="156">
        <f>IF(N185="sníž. přenesená",J185,0)</f>
        <v>0</v>
      </c>
      <c r="BI185" s="156">
        <f>IF(N185="nulová",J185,0)</f>
        <v>0</v>
      </c>
      <c r="BJ185" s="17" t="s">
        <v>81</v>
      </c>
      <c r="BK185" s="156">
        <f>ROUND(I185*H185,2)</f>
        <v>0</v>
      </c>
      <c r="BL185" s="17" t="s">
        <v>140</v>
      </c>
      <c r="BM185" s="155" t="s">
        <v>541</v>
      </c>
    </row>
    <row r="186" spans="1:65" s="2" customFormat="1" ht="18" x14ac:dyDescent="0.2">
      <c r="A186" s="32"/>
      <c r="B186" s="33"/>
      <c r="C186" s="32"/>
      <c r="D186" s="157" t="s">
        <v>127</v>
      </c>
      <c r="E186" s="32"/>
      <c r="F186" s="158" t="s">
        <v>426</v>
      </c>
      <c r="G186" s="32"/>
      <c r="H186" s="32"/>
      <c r="I186" s="159"/>
      <c r="J186" s="32"/>
      <c r="K186" s="32"/>
      <c r="L186" s="33"/>
      <c r="M186" s="160"/>
      <c r="N186" s="161"/>
      <c r="O186" s="58"/>
      <c r="P186" s="58"/>
      <c r="Q186" s="58"/>
      <c r="R186" s="58"/>
      <c r="S186" s="58"/>
      <c r="T186" s="59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7" t="s">
        <v>127</v>
      </c>
      <c r="AU186" s="17" t="s">
        <v>83</v>
      </c>
    </row>
    <row r="187" spans="1:65" s="14" customFormat="1" ht="10" x14ac:dyDescent="0.2">
      <c r="B187" s="173"/>
      <c r="D187" s="157" t="s">
        <v>128</v>
      </c>
      <c r="E187" s="174" t="s">
        <v>1</v>
      </c>
      <c r="F187" s="175" t="s">
        <v>427</v>
      </c>
      <c r="H187" s="174" t="s">
        <v>1</v>
      </c>
      <c r="I187" s="176"/>
      <c r="L187" s="173"/>
      <c r="M187" s="177"/>
      <c r="N187" s="178"/>
      <c r="O187" s="178"/>
      <c r="P187" s="178"/>
      <c r="Q187" s="178"/>
      <c r="R187" s="178"/>
      <c r="S187" s="178"/>
      <c r="T187" s="179"/>
      <c r="AT187" s="174" t="s">
        <v>128</v>
      </c>
      <c r="AU187" s="174" t="s">
        <v>83</v>
      </c>
      <c r="AV187" s="14" t="s">
        <v>81</v>
      </c>
      <c r="AW187" s="14" t="s">
        <v>30</v>
      </c>
      <c r="AX187" s="14" t="s">
        <v>73</v>
      </c>
      <c r="AY187" s="174" t="s">
        <v>117</v>
      </c>
    </row>
    <row r="188" spans="1:65" s="13" customFormat="1" ht="20" x14ac:dyDescent="0.2">
      <c r="B188" s="162"/>
      <c r="D188" s="157" t="s">
        <v>128</v>
      </c>
      <c r="E188" s="163" t="s">
        <v>1</v>
      </c>
      <c r="F188" s="164" t="s">
        <v>542</v>
      </c>
      <c r="H188" s="165">
        <v>47.411000000000001</v>
      </c>
      <c r="I188" s="166"/>
      <c r="L188" s="162"/>
      <c r="M188" s="167"/>
      <c r="N188" s="168"/>
      <c r="O188" s="168"/>
      <c r="P188" s="168"/>
      <c r="Q188" s="168"/>
      <c r="R188" s="168"/>
      <c r="S188" s="168"/>
      <c r="T188" s="169"/>
      <c r="AT188" s="163" t="s">
        <v>128</v>
      </c>
      <c r="AU188" s="163" t="s">
        <v>83</v>
      </c>
      <c r="AV188" s="13" t="s">
        <v>83</v>
      </c>
      <c r="AW188" s="13" t="s">
        <v>30</v>
      </c>
      <c r="AX188" s="13" t="s">
        <v>73</v>
      </c>
      <c r="AY188" s="163" t="s">
        <v>117</v>
      </c>
    </row>
    <row r="189" spans="1:65" s="13" customFormat="1" ht="20" x14ac:dyDescent="0.2">
      <c r="B189" s="162"/>
      <c r="D189" s="157" t="s">
        <v>128</v>
      </c>
      <c r="E189" s="163" t="s">
        <v>1</v>
      </c>
      <c r="F189" s="164" t="s">
        <v>543</v>
      </c>
      <c r="H189" s="165">
        <v>54.6</v>
      </c>
      <c r="I189" s="166"/>
      <c r="L189" s="162"/>
      <c r="M189" s="167"/>
      <c r="N189" s="168"/>
      <c r="O189" s="168"/>
      <c r="P189" s="168"/>
      <c r="Q189" s="168"/>
      <c r="R189" s="168"/>
      <c r="S189" s="168"/>
      <c r="T189" s="169"/>
      <c r="AT189" s="163" t="s">
        <v>128</v>
      </c>
      <c r="AU189" s="163" t="s">
        <v>83</v>
      </c>
      <c r="AV189" s="13" t="s">
        <v>83</v>
      </c>
      <c r="AW189" s="13" t="s">
        <v>30</v>
      </c>
      <c r="AX189" s="13" t="s">
        <v>73</v>
      </c>
      <c r="AY189" s="163" t="s">
        <v>117</v>
      </c>
    </row>
    <row r="190" spans="1:65" s="13" customFormat="1" ht="10" x14ac:dyDescent="0.2">
      <c r="B190" s="162"/>
      <c r="D190" s="157" t="s">
        <v>128</v>
      </c>
      <c r="E190" s="163" t="s">
        <v>1</v>
      </c>
      <c r="F190" s="164" t="s">
        <v>544</v>
      </c>
      <c r="H190" s="165">
        <v>13.103999999999999</v>
      </c>
      <c r="I190" s="166"/>
      <c r="L190" s="162"/>
      <c r="M190" s="167"/>
      <c r="N190" s="168"/>
      <c r="O190" s="168"/>
      <c r="P190" s="168"/>
      <c r="Q190" s="168"/>
      <c r="R190" s="168"/>
      <c r="S190" s="168"/>
      <c r="T190" s="169"/>
      <c r="AT190" s="163" t="s">
        <v>128</v>
      </c>
      <c r="AU190" s="163" t="s">
        <v>83</v>
      </c>
      <c r="AV190" s="13" t="s">
        <v>83</v>
      </c>
      <c r="AW190" s="13" t="s">
        <v>30</v>
      </c>
      <c r="AX190" s="13" t="s">
        <v>73</v>
      </c>
      <c r="AY190" s="163" t="s">
        <v>117</v>
      </c>
    </row>
    <row r="191" spans="1:65" s="13" customFormat="1" ht="20" x14ac:dyDescent="0.2">
      <c r="B191" s="162"/>
      <c r="D191" s="157" t="s">
        <v>128</v>
      </c>
      <c r="E191" s="163" t="s">
        <v>1</v>
      </c>
      <c r="F191" s="164" t="s">
        <v>545</v>
      </c>
      <c r="H191" s="165">
        <v>16.052</v>
      </c>
      <c r="I191" s="166"/>
      <c r="L191" s="162"/>
      <c r="M191" s="167"/>
      <c r="N191" s="168"/>
      <c r="O191" s="168"/>
      <c r="P191" s="168"/>
      <c r="Q191" s="168"/>
      <c r="R191" s="168"/>
      <c r="S191" s="168"/>
      <c r="T191" s="169"/>
      <c r="AT191" s="163" t="s">
        <v>128</v>
      </c>
      <c r="AU191" s="163" t="s">
        <v>83</v>
      </c>
      <c r="AV191" s="13" t="s">
        <v>83</v>
      </c>
      <c r="AW191" s="13" t="s">
        <v>30</v>
      </c>
      <c r="AX191" s="13" t="s">
        <v>73</v>
      </c>
      <c r="AY191" s="163" t="s">
        <v>117</v>
      </c>
    </row>
    <row r="192" spans="1:65" s="15" customFormat="1" ht="10" x14ac:dyDescent="0.2">
      <c r="B192" s="180"/>
      <c r="D192" s="157" t="s">
        <v>128</v>
      </c>
      <c r="E192" s="181" t="s">
        <v>1</v>
      </c>
      <c r="F192" s="182" t="s">
        <v>232</v>
      </c>
      <c r="H192" s="183">
        <v>131.167</v>
      </c>
      <c r="I192" s="184"/>
      <c r="L192" s="180"/>
      <c r="M192" s="185"/>
      <c r="N192" s="186"/>
      <c r="O192" s="186"/>
      <c r="P192" s="186"/>
      <c r="Q192" s="186"/>
      <c r="R192" s="186"/>
      <c r="S192" s="186"/>
      <c r="T192" s="187"/>
      <c r="AT192" s="181" t="s">
        <v>128</v>
      </c>
      <c r="AU192" s="181" t="s">
        <v>83</v>
      </c>
      <c r="AV192" s="15" t="s">
        <v>140</v>
      </c>
      <c r="AW192" s="15" t="s">
        <v>30</v>
      </c>
      <c r="AX192" s="15" t="s">
        <v>81</v>
      </c>
      <c r="AY192" s="181" t="s">
        <v>117</v>
      </c>
    </row>
    <row r="193" spans="1:65" s="2" customFormat="1" ht="24.15" customHeight="1" x14ac:dyDescent="0.2">
      <c r="A193" s="32"/>
      <c r="B193" s="143"/>
      <c r="C193" s="144" t="s">
        <v>274</v>
      </c>
      <c r="D193" s="144" t="s">
        <v>120</v>
      </c>
      <c r="E193" s="145" t="s">
        <v>434</v>
      </c>
      <c r="F193" s="146" t="s">
        <v>435</v>
      </c>
      <c r="G193" s="147" t="s">
        <v>241</v>
      </c>
      <c r="H193" s="148">
        <v>1180.499</v>
      </c>
      <c r="I193" s="149"/>
      <c r="J193" s="150">
        <f>ROUND(I193*H193,2)</f>
        <v>0</v>
      </c>
      <c r="K193" s="146" t="s">
        <v>124</v>
      </c>
      <c r="L193" s="33"/>
      <c r="M193" s="151" t="s">
        <v>1</v>
      </c>
      <c r="N193" s="152" t="s">
        <v>38</v>
      </c>
      <c r="O193" s="58"/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5" t="s">
        <v>140</v>
      </c>
      <c r="AT193" s="155" t="s">
        <v>120</v>
      </c>
      <c r="AU193" s="155" t="s">
        <v>83</v>
      </c>
      <c r="AY193" s="17" t="s">
        <v>117</v>
      </c>
      <c r="BE193" s="156">
        <f>IF(N193="základní",J193,0)</f>
        <v>0</v>
      </c>
      <c r="BF193" s="156">
        <f>IF(N193="snížená",J193,0)</f>
        <v>0</v>
      </c>
      <c r="BG193" s="156">
        <f>IF(N193="zákl. přenesená",J193,0)</f>
        <v>0</v>
      </c>
      <c r="BH193" s="156">
        <f>IF(N193="sníž. přenesená",J193,0)</f>
        <v>0</v>
      </c>
      <c r="BI193" s="156">
        <f>IF(N193="nulová",J193,0)</f>
        <v>0</v>
      </c>
      <c r="BJ193" s="17" t="s">
        <v>81</v>
      </c>
      <c r="BK193" s="156">
        <f>ROUND(I193*H193,2)</f>
        <v>0</v>
      </c>
      <c r="BL193" s="17" t="s">
        <v>140</v>
      </c>
      <c r="BM193" s="155" t="s">
        <v>546</v>
      </c>
    </row>
    <row r="194" spans="1:65" s="2" customFormat="1" ht="18" x14ac:dyDescent="0.2">
      <c r="A194" s="32"/>
      <c r="B194" s="33"/>
      <c r="C194" s="32"/>
      <c r="D194" s="157" t="s">
        <v>127</v>
      </c>
      <c r="E194" s="32"/>
      <c r="F194" s="158" t="s">
        <v>437</v>
      </c>
      <c r="G194" s="32"/>
      <c r="H194" s="32"/>
      <c r="I194" s="159"/>
      <c r="J194" s="32"/>
      <c r="K194" s="32"/>
      <c r="L194" s="33"/>
      <c r="M194" s="160"/>
      <c r="N194" s="161"/>
      <c r="O194" s="58"/>
      <c r="P194" s="58"/>
      <c r="Q194" s="58"/>
      <c r="R194" s="58"/>
      <c r="S194" s="58"/>
      <c r="T194" s="59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7" t="s">
        <v>127</v>
      </c>
      <c r="AU194" s="17" t="s">
        <v>83</v>
      </c>
    </row>
    <row r="195" spans="1:65" s="14" customFormat="1" ht="10" x14ac:dyDescent="0.2">
      <c r="B195" s="173"/>
      <c r="D195" s="157" t="s">
        <v>128</v>
      </c>
      <c r="E195" s="174" t="s">
        <v>1</v>
      </c>
      <c r="F195" s="175" t="s">
        <v>438</v>
      </c>
      <c r="H195" s="174" t="s">
        <v>1</v>
      </c>
      <c r="I195" s="176"/>
      <c r="L195" s="173"/>
      <c r="M195" s="177"/>
      <c r="N195" s="178"/>
      <c r="O195" s="178"/>
      <c r="P195" s="178"/>
      <c r="Q195" s="178"/>
      <c r="R195" s="178"/>
      <c r="S195" s="178"/>
      <c r="T195" s="179"/>
      <c r="AT195" s="174" t="s">
        <v>128</v>
      </c>
      <c r="AU195" s="174" t="s">
        <v>83</v>
      </c>
      <c r="AV195" s="14" t="s">
        <v>81</v>
      </c>
      <c r="AW195" s="14" t="s">
        <v>30</v>
      </c>
      <c r="AX195" s="14" t="s">
        <v>73</v>
      </c>
      <c r="AY195" s="174" t="s">
        <v>117</v>
      </c>
    </row>
    <row r="196" spans="1:65" s="13" customFormat="1" ht="20" x14ac:dyDescent="0.2">
      <c r="B196" s="162"/>
      <c r="D196" s="157" t="s">
        <v>128</v>
      </c>
      <c r="E196" s="163" t="s">
        <v>1</v>
      </c>
      <c r="F196" s="164" t="s">
        <v>547</v>
      </c>
      <c r="H196" s="165">
        <v>426.69900000000001</v>
      </c>
      <c r="I196" s="166"/>
      <c r="L196" s="162"/>
      <c r="M196" s="167"/>
      <c r="N196" s="168"/>
      <c r="O196" s="168"/>
      <c r="P196" s="168"/>
      <c r="Q196" s="168"/>
      <c r="R196" s="168"/>
      <c r="S196" s="168"/>
      <c r="T196" s="169"/>
      <c r="AT196" s="163" t="s">
        <v>128</v>
      </c>
      <c r="AU196" s="163" t="s">
        <v>83</v>
      </c>
      <c r="AV196" s="13" t="s">
        <v>83</v>
      </c>
      <c r="AW196" s="13" t="s">
        <v>30</v>
      </c>
      <c r="AX196" s="13" t="s">
        <v>73</v>
      </c>
      <c r="AY196" s="163" t="s">
        <v>117</v>
      </c>
    </row>
    <row r="197" spans="1:65" s="13" customFormat="1" ht="20" x14ac:dyDescent="0.2">
      <c r="B197" s="162"/>
      <c r="D197" s="157" t="s">
        <v>128</v>
      </c>
      <c r="E197" s="163" t="s">
        <v>1</v>
      </c>
      <c r="F197" s="164" t="s">
        <v>548</v>
      </c>
      <c r="H197" s="165">
        <v>491.4</v>
      </c>
      <c r="I197" s="166"/>
      <c r="L197" s="162"/>
      <c r="M197" s="167"/>
      <c r="N197" s="168"/>
      <c r="O197" s="168"/>
      <c r="P197" s="168"/>
      <c r="Q197" s="168"/>
      <c r="R197" s="168"/>
      <c r="S197" s="168"/>
      <c r="T197" s="169"/>
      <c r="AT197" s="163" t="s">
        <v>128</v>
      </c>
      <c r="AU197" s="163" t="s">
        <v>83</v>
      </c>
      <c r="AV197" s="13" t="s">
        <v>83</v>
      </c>
      <c r="AW197" s="13" t="s">
        <v>30</v>
      </c>
      <c r="AX197" s="13" t="s">
        <v>73</v>
      </c>
      <c r="AY197" s="163" t="s">
        <v>117</v>
      </c>
    </row>
    <row r="198" spans="1:65" s="13" customFormat="1" ht="10" x14ac:dyDescent="0.2">
      <c r="B198" s="162"/>
      <c r="D198" s="157" t="s">
        <v>128</v>
      </c>
      <c r="E198" s="163" t="s">
        <v>1</v>
      </c>
      <c r="F198" s="164" t="s">
        <v>549</v>
      </c>
      <c r="H198" s="165">
        <v>117.93600000000001</v>
      </c>
      <c r="I198" s="166"/>
      <c r="L198" s="162"/>
      <c r="M198" s="167"/>
      <c r="N198" s="168"/>
      <c r="O198" s="168"/>
      <c r="P198" s="168"/>
      <c r="Q198" s="168"/>
      <c r="R198" s="168"/>
      <c r="S198" s="168"/>
      <c r="T198" s="169"/>
      <c r="AT198" s="163" t="s">
        <v>128</v>
      </c>
      <c r="AU198" s="163" t="s">
        <v>83</v>
      </c>
      <c r="AV198" s="13" t="s">
        <v>83</v>
      </c>
      <c r="AW198" s="13" t="s">
        <v>30</v>
      </c>
      <c r="AX198" s="13" t="s">
        <v>73</v>
      </c>
      <c r="AY198" s="163" t="s">
        <v>117</v>
      </c>
    </row>
    <row r="199" spans="1:65" s="13" customFormat="1" ht="20" x14ac:dyDescent="0.2">
      <c r="B199" s="162"/>
      <c r="D199" s="157" t="s">
        <v>128</v>
      </c>
      <c r="E199" s="163" t="s">
        <v>1</v>
      </c>
      <c r="F199" s="164" t="s">
        <v>550</v>
      </c>
      <c r="H199" s="165">
        <v>144.464</v>
      </c>
      <c r="I199" s="166"/>
      <c r="L199" s="162"/>
      <c r="M199" s="167"/>
      <c r="N199" s="168"/>
      <c r="O199" s="168"/>
      <c r="P199" s="168"/>
      <c r="Q199" s="168"/>
      <c r="R199" s="168"/>
      <c r="S199" s="168"/>
      <c r="T199" s="169"/>
      <c r="AT199" s="163" t="s">
        <v>128</v>
      </c>
      <c r="AU199" s="163" t="s">
        <v>83</v>
      </c>
      <c r="AV199" s="13" t="s">
        <v>83</v>
      </c>
      <c r="AW199" s="13" t="s">
        <v>30</v>
      </c>
      <c r="AX199" s="13" t="s">
        <v>73</v>
      </c>
      <c r="AY199" s="163" t="s">
        <v>117</v>
      </c>
    </row>
    <row r="200" spans="1:65" s="15" customFormat="1" ht="10" x14ac:dyDescent="0.2">
      <c r="B200" s="180"/>
      <c r="D200" s="157" t="s">
        <v>128</v>
      </c>
      <c r="E200" s="181" t="s">
        <v>1</v>
      </c>
      <c r="F200" s="182" t="s">
        <v>232</v>
      </c>
      <c r="H200" s="183">
        <v>1180.499</v>
      </c>
      <c r="I200" s="184"/>
      <c r="L200" s="180"/>
      <c r="M200" s="185"/>
      <c r="N200" s="186"/>
      <c r="O200" s="186"/>
      <c r="P200" s="186"/>
      <c r="Q200" s="186"/>
      <c r="R200" s="186"/>
      <c r="S200" s="186"/>
      <c r="T200" s="187"/>
      <c r="AT200" s="181" t="s">
        <v>128</v>
      </c>
      <c r="AU200" s="181" t="s">
        <v>83</v>
      </c>
      <c r="AV200" s="15" t="s">
        <v>140</v>
      </c>
      <c r="AW200" s="15" t="s">
        <v>30</v>
      </c>
      <c r="AX200" s="15" t="s">
        <v>81</v>
      </c>
      <c r="AY200" s="181" t="s">
        <v>117</v>
      </c>
    </row>
    <row r="201" spans="1:65" s="2" customFormat="1" ht="33" customHeight="1" x14ac:dyDescent="0.2">
      <c r="A201" s="32"/>
      <c r="B201" s="143"/>
      <c r="C201" s="144" t="s">
        <v>280</v>
      </c>
      <c r="D201" s="144" t="s">
        <v>120</v>
      </c>
      <c r="E201" s="145" t="s">
        <v>445</v>
      </c>
      <c r="F201" s="146" t="s">
        <v>446</v>
      </c>
      <c r="G201" s="147" t="s">
        <v>241</v>
      </c>
      <c r="H201" s="148">
        <v>118.063</v>
      </c>
      <c r="I201" s="149"/>
      <c r="J201" s="150">
        <f>ROUND(I201*H201,2)</f>
        <v>0</v>
      </c>
      <c r="K201" s="146" t="s">
        <v>124</v>
      </c>
      <c r="L201" s="33"/>
      <c r="M201" s="151" t="s">
        <v>1</v>
      </c>
      <c r="N201" s="152" t="s">
        <v>38</v>
      </c>
      <c r="O201" s="58"/>
      <c r="P201" s="153">
        <f>O201*H201</f>
        <v>0</v>
      </c>
      <c r="Q201" s="153">
        <v>0</v>
      </c>
      <c r="R201" s="153">
        <f>Q201*H201</f>
        <v>0</v>
      </c>
      <c r="S201" s="153">
        <v>0</v>
      </c>
      <c r="T201" s="154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55" t="s">
        <v>140</v>
      </c>
      <c r="AT201" s="155" t="s">
        <v>120</v>
      </c>
      <c r="AU201" s="155" t="s">
        <v>83</v>
      </c>
      <c r="AY201" s="17" t="s">
        <v>117</v>
      </c>
      <c r="BE201" s="156">
        <f>IF(N201="základní",J201,0)</f>
        <v>0</v>
      </c>
      <c r="BF201" s="156">
        <f>IF(N201="snížená",J201,0)</f>
        <v>0</v>
      </c>
      <c r="BG201" s="156">
        <f>IF(N201="zákl. přenesená",J201,0)</f>
        <v>0</v>
      </c>
      <c r="BH201" s="156">
        <f>IF(N201="sníž. přenesená",J201,0)</f>
        <v>0</v>
      </c>
      <c r="BI201" s="156">
        <f>IF(N201="nulová",J201,0)</f>
        <v>0</v>
      </c>
      <c r="BJ201" s="17" t="s">
        <v>81</v>
      </c>
      <c r="BK201" s="156">
        <f>ROUND(I201*H201,2)</f>
        <v>0</v>
      </c>
      <c r="BL201" s="17" t="s">
        <v>140</v>
      </c>
      <c r="BM201" s="155" t="s">
        <v>551</v>
      </c>
    </row>
    <row r="202" spans="1:65" s="2" customFormat="1" ht="27" x14ac:dyDescent="0.2">
      <c r="A202" s="32"/>
      <c r="B202" s="33"/>
      <c r="C202" s="32"/>
      <c r="D202" s="157" t="s">
        <v>127</v>
      </c>
      <c r="E202" s="32"/>
      <c r="F202" s="158" t="s">
        <v>448</v>
      </c>
      <c r="G202" s="32"/>
      <c r="H202" s="32"/>
      <c r="I202" s="159"/>
      <c r="J202" s="32"/>
      <c r="K202" s="32"/>
      <c r="L202" s="33"/>
      <c r="M202" s="160"/>
      <c r="N202" s="161"/>
      <c r="O202" s="58"/>
      <c r="P202" s="58"/>
      <c r="Q202" s="58"/>
      <c r="R202" s="58"/>
      <c r="S202" s="58"/>
      <c r="T202" s="59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7" t="s">
        <v>127</v>
      </c>
      <c r="AU202" s="17" t="s">
        <v>83</v>
      </c>
    </row>
    <row r="203" spans="1:65" s="13" customFormat="1" ht="20" x14ac:dyDescent="0.2">
      <c r="B203" s="162"/>
      <c r="D203" s="157" t="s">
        <v>128</v>
      </c>
      <c r="E203" s="163" t="s">
        <v>1</v>
      </c>
      <c r="F203" s="164" t="s">
        <v>542</v>
      </c>
      <c r="H203" s="165">
        <v>47.411000000000001</v>
      </c>
      <c r="I203" s="166"/>
      <c r="L203" s="162"/>
      <c r="M203" s="167"/>
      <c r="N203" s="168"/>
      <c r="O203" s="168"/>
      <c r="P203" s="168"/>
      <c r="Q203" s="168"/>
      <c r="R203" s="168"/>
      <c r="S203" s="168"/>
      <c r="T203" s="169"/>
      <c r="AT203" s="163" t="s">
        <v>128</v>
      </c>
      <c r="AU203" s="163" t="s">
        <v>83</v>
      </c>
      <c r="AV203" s="13" t="s">
        <v>83</v>
      </c>
      <c r="AW203" s="13" t="s">
        <v>30</v>
      </c>
      <c r="AX203" s="13" t="s">
        <v>73</v>
      </c>
      <c r="AY203" s="163" t="s">
        <v>117</v>
      </c>
    </row>
    <row r="204" spans="1:65" s="13" customFormat="1" ht="20" x14ac:dyDescent="0.2">
      <c r="B204" s="162"/>
      <c r="D204" s="157" t="s">
        <v>128</v>
      </c>
      <c r="E204" s="163" t="s">
        <v>1</v>
      </c>
      <c r="F204" s="164" t="s">
        <v>543</v>
      </c>
      <c r="H204" s="165">
        <v>54.6</v>
      </c>
      <c r="I204" s="166"/>
      <c r="L204" s="162"/>
      <c r="M204" s="167"/>
      <c r="N204" s="168"/>
      <c r="O204" s="168"/>
      <c r="P204" s="168"/>
      <c r="Q204" s="168"/>
      <c r="R204" s="168"/>
      <c r="S204" s="168"/>
      <c r="T204" s="169"/>
      <c r="AT204" s="163" t="s">
        <v>128</v>
      </c>
      <c r="AU204" s="163" t="s">
        <v>83</v>
      </c>
      <c r="AV204" s="13" t="s">
        <v>83</v>
      </c>
      <c r="AW204" s="13" t="s">
        <v>30</v>
      </c>
      <c r="AX204" s="13" t="s">
        <v>73</v>
      </c>
      <c r="AY204" s="163" t="s">
        <v>117</v>
      </c>
    </row>
    <row r="205" spans="1:65" s="13" customFormat="1" ht="20" x14ac:dyDescent="0.2">
      <c r="B205" s="162"/>
      <c r="D205" s="157" t="s">
        <v>128</v>
      </c>
      <c r="E205" s="163" t="s">
        <v>1</v>
      </c>
      <c r="F205" s="164" t="s">
        <v>545</v>
      </c>
      <c r="H205" s="165">
        <v>16.052</v>
      </c>
      <c r="I205" s="166"/>
      <c r="L205" s="162"/>
      <c r="M205" s="167"/>
      <c r="N205" s="168"/>
      <c r="O205" s="168"/>
      <c r="P205" s="168"/>
      <c r="Q205" s="168"/>
      <c r="R205" s="168"/>
      <c r="S205" s="168"/>
      <c r="T205" s="169"/>
      <c r="AT205" s="163" t="s">
        <v>128</v>
      </c>
      <c r="AU205" s="163" t="s">
        <v>83</v>
      </c>
      <c r="AV205" s="13" t="s">
        <v>83</v>
      </c>
      <c r="AW205" s="13" t="s">
        <v>30</v>
      </c>
      <c r="AX205" s="13" t="s">
        <v>73</v>
      </c>
      <c r="AY205" s="163" t="s">
        <v>117</v>
      </c>
    </row>
    <row r="206" spans="1:65" s="15" customFormat="1" ht="10" x14ac:dyDescent="0.2">
      <c r="B206" s="180"/>
      <c r="D206" s="157" t="s">
        <v>128</v>
      </c>
      <c r="E206" s="181" t="s">
        <v>1</v>
      </c>
      <c r="F206" s="182" t="s">
        <v>232</v>
      </c>
      <c r="H206" s="183">
        <v>118.063</v>
      </c>
      <c r="I206" s="184"/>
      <c r="L206" s="180"/>
      <c r="M206" s="185"/>
      <c r="N206" s="186"/>
      <c r="O206" s="186"/>
      <c r="P206" s="186"/>
      <c r="Q206" s="186"/>
      <c r="R206" s="186"/>
      <c r="S206" s="186"/>
      <c r="T206" s="187"/>
      <c r="AT206" s="181" t="s">
        <v>128</v>
      </c>
      <c r="AU206" s="181" t="s">
        <v>83</v>
      </c>
      <c r="AV206" s="15" t="s">
        <v>140</v>
      </c>
      <c r="AW206" s="15" t="s">
        <v>30</v>
      </c>
      <c r="AX206" s="15" t="s">
        <v>81</v>
      </c>
      <c r="AY206" s="181" t="s">
        <v>117</v>
      </c>
    </row>
    <row r="207" spans="1:65" s="2" customFormat="1" ht="33" customHeight="1" x14ac:dyDescent="0.2">
      <c r="A207" s="32"/>
      <c r="B207" s="143"/>
      <c r="C207" s="144" t="s">
        <v>286</v>
      </c>
      <c r="D207" s="144" t="s">
        <v>120</v>
      </c>
      <c r="E207" s="145" t="s">
        <v>450</v>
      </c>
      <c r="F207" s="146" t="s">
        <v>451</v>
      </c>
      <c r="G207" s="147" t="s">
        <v>241</v>
      </c>
      <c r="H207" s="148">
        <v>13.103999999999999</v>
      </c>
      <c r="I207" s="149"/>
      <c r="J207" s="150">
        <f>ROUND(I207*H207,2)</f>
        <v>0</v>
      </c>
      <c r="K207" s="146" t="s">
        <v>124</v>
      </c>
      <c r="L207" s="33"/>
      <c r="M207" s="151" t="s">
        <v>1</v>
      </c>
      <c r="N207" s="152" t="s">
        <v>38</v>
      </c>
      <c r="O207" s="58"/>
      <c r="P207" s="153">
        <f>O207*H207</f>
        <v>0</v>
      </c>
      <c r="Q207" s="153">
        <v>0</v>
      </c>
      <c r="R207" s="153">
        <f>Q207*H207</f>
        <v>0</v>
      </c>
      <c r="S207" s="153">
        <v>0</v>
      </c>
      <c r="T207" s="154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5" t="s">
        <v>140</v>
      </c>
      <c r="AT207" s="155" t="s">
        <v>120</v>
      </c>
      <c r="AU207" s="155" t="s">
        <v>83</v>
      </c>
      <c r="AY207" s="17" t="s">
        <v>117</v>
      </c>
      <c r="BE207" s="156">
        <f>IF(N207="základní",J207,0)</f>
        <v>0</v>
      </c>
      <c r="BF207" s="156">
        <f>IF(N207="snížená",J207,0)</f>
        <v>0</v>
      </c>
      <c r="BG207" s="156">
        <f>IF(N207="zákl. přenesená",J207,0)</f>
        <v>0</v>
      </c>
      <c r="BH207" s="156">
        <f>IF(N207="sníž. přenesená",J207,0)</f>
        <v>0</v>
      </c>
      <c r="BI207" s="156">
        <f>IF(N207="nulová",J207,0)</f>
        <v>0</v>
      </c>
      <c r="BJ207" s="17" t="s">
        <v>81</v>
      </c>
      <c r="BK207" s="156">
        <f>ROUND(I207*H207,2)</f>
        <v>0</v>
      </c>
      <c r="BL207" s="17" t="s">
        <v>140</v>
      </c>
      <c r="BM207" s="155" t="s">
        <v>552</v>
      </c>
    </row>
    <row r="208" spans="1:65" s="2" customFormat="1" ht="27" x14ac:dyDescent="0.2">
      <c r="A208" s="32"/>
      <c r="B208" s="33"/>
      <c r="C208" s="32"/>
      <c r="D208" s="157" t="s">
        <v>127</v>
      </c>
      <c r="E208" s="32"/>
      <c r="F208" s="158" t="s">
        <v>453</v>
      </c>
      <c r="G208" s="32"/>
      <c r="H208" s="32"/>
      <c r="I208" s="159"/>
      <c r="J208" s="32"/>
      <c r="K208" s="32"/>
      <c r="L208" s="33"/>
      <c r="M208" s="160"/>
      <c r="N208" s="161"/>
      <c r="O208" s="58"/>
      <c r="P208" s="58"/>
      <c r="Q208" s="58"/>
      <c r="R208" s="58"/>
      <c r="S208" s="58"/>
      <c r="T208" s="59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7" t="s">
        <v>127</v>
      </c>
      <c r="AU208" s="17" t="s">
        <v>83</v>
      </c>
    </row>
    <row r="209" spans="1:65" s="13" customFormat="1" ht="10" x14ac:dyDescent="0.2">
      <c r="B209" s="162"/>
      <c r="D209" s="157" t="s">
        <v>128</v>
      </c>
      <c r="E209" s="163" t="s">
        <v>1</v>
      </c>
      <c r="F209" s="164" t="s">
        <v>544</v>
      </c>
      <c r="H209" s="165">
        <v>13.103999999999999</v>
      </c>
      <c r="I209" s="166"/>
      <c r="L209" s="162"/>
      <c r="M209" s="167"/>
      <c r="N209" s="168"/>
      <c r="O209" s="168"/>
      <c r="P209" s="168"/>
      <c r="Q209" s="168"/>
      <c r="R209" s="168"/>
      <c r="S209" s="168"/>
      <c r="T209" s="169"/>
      <c r="AT209" s="163" t="s">
        <v>128</v>
      </c>
      <c r="AU209" s="163" t="s">
        <v>83</v>
      </c>
      <c r="AV209" s="13" t="s">
        <v>83</v>
      </c>
      <c r="AW209" s="13" t="s">
        <v>30</v>
      </c>
      <c r="AX209" s="13" t="s">
        <v>81</v>
      </c>
      <c r="AY209" s="163" t="s">
        <v>117</v>
      </c>
    </row>
    <row r="210" spans="1:65" s="12" customFormat="1" ht="22.75" customHeight="1" x14ac:dyDescent="0.25">
      <c r="B210" s="130"/>
      <c r="D210" s="131" t="s">
        <v>72</v>
      </c>
      <c r="E210" s="141" t="s">
        <v>454</v>
      </c>
      <c r="F210" s="141" t="s">
        <v>455</v>
      </c>
      <c r="I210" s="133"/>
      <c r="J210" s="142">
        <f>BK210</f>
        <v>0</v>
      </c>
      <c r="L210" s="130"/>
      <c r="M210" s="135"/>
      <c r="N210" s="136"/>
      <c r="O210" s="136"/>
      <c r="P210" s="137">
        <f>SUM(P211:P212)</f>
        <v>0</v>
      </c>
      <c r="Q210" s="136"/>
      <c r="R210" s="137">
        <f>SUM(R211:R212)</f>
        <v>0</v>
      </c>
      <c r="S210" s="136"/>
      <c r="T210" s="138">
        <f>SUM(T211:T212)</f>
        <v>0</v>
      </c>
      <c r="AR210" s="131" t="s">
        <v>81</v>
      </c>
      <c r="AT210" s="139" t="s">
        <v>72</v>
      </c>
      <c r="AU210" s="139" t="s">
        <v>81</v>
      </c>
      <c r="AY210" s="131" t="s">
        <v>117</v>
      </c>
      <c r="BK210" s="140">
        <f>SUM(BK211:BK212)</f>
        <v>0</v>
      </c>
    </row>
    <row r="211" spans="1:65" s="2" customFormat="1" ht="24.15" customHeight="1" x14ac:dyDescent="0.2">
      <c r="A211" s="32"/>
      <c r="B211" s="143"/>
      <c r="C211" s="144" t="s">
        <v>291</v>
      </c>
      <c r="D211" s="144" t="s">
        <v>120</v>
      </c>
      <c r="E211" s="145" t="s">
        <v>457</v>
      </c>
      <c r="F211" s="146" t="s">
        <v>458</v>
      </c>
      <c r="G211" s="147" t="s">
        <v>241</v>
      </c>
      <c r="H211" s="148">
        <v>76.531999999999996</v>
      </c>
      <c r="I211" s="149"/>
      <c r="J211" s="150">
        <f>ROUND(I211*H211,2)</f>
        <v>0</v>
      </c>
      <c r="K211" s="146" t="s">
        <v>124</v>
      </c>
      <c r="L211" s="33"/>
      <c r="M211" s="151" t="s">
        <v>1</v>
      </c>
      <c r="N211" s="152" t="s">
        <v>38</v>
      </c>
      <c r="O211" s="58"/>
      <c r="P211" s="153">
        <f>O211*H211</f>
        <v>0</v>
      </c>
      <c r="Q211" s="153">
        <v>0</v>
      </c>
      <c r="R211" s="153">
        <f>Q211*H211</f>
        <v>0</v>
      </c>
      <c r="S211" s="153">
        <v>0</v>
      </c>
      <c r="T211" s="154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55" t="s">
        <v>140</v>
      </c>
      <c r="AT211" s="155" t="s">
        <v>120</v>
      </c>
      <c r="AU211" s="155" t="s">
        <v>83</v>
      </c>
      <c r="AY211" s="17" t="s">
        <v>117</v>
      </c>
      <c r="BE211" s="156">
        <f>IF(N211="základní",J211,0)</f>
        <v>0</v>
      </c>
      <c r="BF211" s="156">
        <f>IF(N211="snížená",J211,0)</f>
        <v>0</v>
      </c>
      <c r="BG211" s="156">
        <f>IF(N211="zákl. přenesená",J211,0)</f>
        <v>0</v>
      </c>
      <c r="BH211" s="156">
        <f>IF(N211="sníž. přenesená",J211,0)</f>
        <v>0</v>
      </c>
      <c r="BI211" s="156">
        <f>IF(N211="nulová",J211,0)</f>
        <v>0</v>
      </c>
      <c r="BJ211" s="17" t="s">
        <v>81</v>
      </c>
      <c r="BK211" s="156">
        <f>ROUND(I211*H211,2)</f>
        <v>0</v>
      </c>
      <c r="BL211" s="17" t="s">
        <v>140</v>
      </c>
      <c r="BM211" s="155" t="s">
        <v>553</v>
      </c>
    </row>
    <row r="212" spans="1:65" s="2" customFormat="1" ht="18" x14ac:dyDescent="0.2">
      <c r="A212" s="32"/>
      <c r="B212" s="33"/>
      <c r="C212" s="32"/>
      <c r="D212" s="157" t="s">
        <v>127</v>
      </c>
      <c r="E212" s="32"/>
      <c r="F212" s="158" t="s">
        <v>460</v>
      </c>
      <c r="G212" s="32"/>
      <c r="H212" s="32"/>
      <c r="I212" s="159"/>
      <c r="J212" s="32"/>
      <c r="K212" s="32"/>
      <c r="L212" s="33"/>
      <c r="M212" s="160"/>
      <c r="N212" s="161"/>
      <c r="O212" s="58"/>
      <c r="P212" s="58"/>
      <c r="Q212" s="58"/>
      <c r="R212" s="58"/>
      <c r="S212" s="58"/>
      <c r="T212" s="59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7" t="s">
        <v>127</v>
      </c>
      <c r="AU212" s="17" t="s">
        <v>83</v>
      </c>
    </row>
    <row r="213" spans="1:65" s="12" customFormat="1" ht="25.9" customHeight="1" x14ac:dyDescent="0.35">
      <c r="B213" s="130"/>
      <c r="D213" s="131" t="s">
        <v>72</v>
      </c>
      <c r="E213" s="132" t="s">
        <v>268</v>
      </c>
      <c r="F213" s="132" t="s">
        <v>461</v>
      </c>
      <c r="I213" s="133"/>
      <c r="J213" s="134">
        <f>BK213</f>
        <v>0</v>
      </c>
      <c r="L213" s="130"/>
      <c r="M213" s="135"/>
      <c r="N213" s="136"/>
      <c r="O213" s="136"/>
      <c r="P213" s="137">
        <f>P214</f>
        <v>0</v>
      </c>
      <c r="Q213" s="136"/>
      <c r="R213" s="137">
        <f>R214</f>
        <v>3.7337999999999996E-2</v>
      </c>
      <c r="S213" s="136"/>
      <c r="T213" s="138">
        <f>T214</f>
        <v>0</v>
      </c>
      <c r="AR213" s="131" t="s">
        <v>134</v>
      </c>
      <c r="AT213" s="139" t="s">
        <v>72</v>
      </c>
      <c r="AU213" s="139" t="s">
        <v>73</v>
      </c>
      <c r="AY213" s="131" t="s">
        <v>117</v>
      </c>
      <c r="BK213" s="140">
        <f>BK214</f>
        <v>0</v>
      </c>
    </row>
    <row r="214" spans="1:65" s="12" customFormat="1" ht="22.75" customHeight="1" x14ac:dyDescent="0.25">
      <c r="B214" s="130"/>
      <c r="D214" s="131" t="s">
        <v>72</v>
      </c>
      <c r="E214" s="141" t="s">
        <v>462</v>
      </c>
      <c r="F214" s="141" t="s">
        <v>463</v>
      </c>
      <c r="I214" s="133"/>
      <c r="J214" s="142">
        <f>BK214</f>
        <v>0</v>
      </c>
      <c r="L214" s="130"/>
      <c r="M214" s="135"/>
      <c r="N214" s="136"/>
      <c r="O214" s="136"/>
      <c r="P214" s="137">
        <f>SUM(P215:P225)</f>
        <v>0</v>
      </c>
      <c r="Q214" s="136"/>
      <c r="R214" s="137">
        <f>SUM(R215:R225)</f>
        <v>3.7337999999999996E-2</v>
      </c>
      <c r="S214" s="136"/>
      <c r="T214" s="138">
        <f>SUM(T215:T225)</f>
        <v>0</v>
      </c>
      <c r="AR214" s="131" t="s">
        <v>134</v>
      </c>
      <c r="AT214" s="139" t="s">
        <v>72</v>
      </c>
      <c r="AU214" s="139" t="s">
        <v>81</v>
      </c>
      <c r="AY214" s="131" t="s">
        <v>117</v>
      </c>
      <c r="BK214" s="140">
        <f>SUM(BK215:BK225)</f>
        <v>0</v>
      </c>
    </row>
    <row r="215" spans="1:65" s="2" customFormat="1" ht="24.15" customHeight="1" x14ac:dyDescent="0.2">
      <c r="A215" s="32"/>
      <c r="B215" s="143"/>
      <c r="C215" s="144" t="s">
        <v>7</v>
      </c>
      <c r="D215" s="144" t="s">
        <v>120</v>
      </c>
      <c r="E215" s="145" t="s">
        <v>465</v>
      </c>
      <c r="F215" s="146" t="s">
        <v>466</v>
      </c>
      <c r="G215" s="147" t="s">
        <v>210</v>
      </c>
      <c r="H215" s="148">
        <v>42</v>
      </c>
      <c r="I215" s="149"/>
      <c r="J215" s="150">
        <f>ROUND(I215*H215,2)</f>
        <v>0</v>
      </c>
      <c r="K215" s="146" t="s">
        <v>124</v>
      </c>
      <c r="L215" s="33"/>
      <c r="M215" s="151" t="s">
        <v>1</v>
      </c>
      <c r="N215" s="152" t="s">
        <v>38</v>
      </c>
      <c r="O215" s="58"/>
      <c r="P215" s="153">
        <f>O215*H215</f>
        <v>0</v>
      </c>
      <c r="Q215" s="153">
        <v>0</v>
      </c>
      <c r="R215" s="153">
        <f>Q215*H215</f>
        <v>0</v>
      </c>
      <c r="S215" s="153">
        <v>0</v>
      </c>
      <c r="T215" s="154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5" t="s">
        <v>467</v>
      </c>
      <c r="AT215" s="155" t="s">
        <v>120</v>
      </c>
      <c r="AU215" s="155" t="s">
        <v>83</v>
      </c>
      <c r="AY215" s="17" t="s">
        <v>117</v>
      </c>
      <c r="BE215" s="156">
        <f>IF(N215="základní",J215,0)</f>
        <v>0</v>
      </c>
      <c r="BF215" s="156">
        <f>IF(N215="snížená",J215,0)</f>
        <v>0</v>
      </c>
      <c r="BG215" s="156">
        <f>IF(N215="zákl. přenesená",J215,0)</f>
        <v>0</v>
      </c>
      <c r="BH215" s="156">
        <f>IF(N215="sníž. přenesená",J215,0)</f>
        <v>0</v>
      </c>
      <c r="BI215" s="156">
        <f>IF(N215="nulová",J215,0)</f>
        <v>0</v>
      </c>
      <c r="BJ215" s="17" t="s">
        <v>81</v>
      </c>
      <c r="BK215" s="156">
        <f>ROUND(I215*H215,2)</f>
        <v>0</v>
      </c>
      <c r="BL215" s="17" t="s">
        <v>467</v>
      </c>
      <c r="BM215" s="155" t="s">
        <v>554</v>
      </c>
    </row>
    <row r="216" spans="1:65" s="2" customFormat="1" ht="18" x14ac:dyDescent="0.2">
      <c r="A216" s="32"/>
      <c r="B216" s="33"/>
      <c r="C216" s="32"/>
      <c r="D216" s="157" t="s">
        <v>127</v>
      </c>
      <c r="E216" s="32"/>
      <c r="F216" s="158" t="s">
        <v>469</v>
      </c>
      <c r="G216" s="32"/>
      <c r="H216" s="32"/>
      <c r="I216" s="159"/>
      <c r="J216" s="32"/>
      <c r="K216" s="32"/>
      <c r="L216" s="33"/>
      <c r="M216" s="160"/>
      <c r="N216" s="161"/>
      <c r="O216" s="58"/>
      <c r="P216" s="58"/>
      <c r="Q216" s="58"/>
      <c r="R216" s="58"/>
      <c r="S216" s="58"/>
      <c r="T216" s="59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7" t="s">
        <v>127</v>
      </c>
      <c r="AU216" s="17" t="s">
        <v>83</v>
      </c>
    </row>
    <row r="217" spans="1:65" s="13" customFormat="1" ht="10" x14ac:dyDescent="0.2">
      <c r="B217" s="162"/>
      <c r="D217" s="157" t="s">
        <v>128</v>
      </c>
      <c r="E217" s="163" t="s">
        <v>1</v>
      </c>
      <c r="F217" s="164" t="s">
        <v>555</v>
      </c>
      <c r="H217" s="165">
        <v>42</v>
      </c>
      <c r="I217" s="166"/>
      <c r="L217" s="162"/>
      <c r="M217" s="167"/>
      <c r="N217" s="168"/>
      <c r="O217" s="168"/>
      <c r="P217" s="168"/>
      <c r="Q217" s="168"/>
      <c r="R217" s="168"/>
      <c r="S217" s="168"/>
      <c r="T217" s="169"/>
      <c r="AT217" s="163" t="s">
        <v>128</v>
      </c>
      <c r="AU217" s="163" t="s">
        <v>83</v>
      </c>
      <c r="AV217" s="13" t="s">
        <v>83</v>
      </c>
      <c r="AW217" s="13" t="s">
        <v>30</v>
      </c>
      <c r="AX217" s="13" t="s">
        <v>81</v>
      </c>
      <c r="AY217" s="163" t="s">
        <v>117</v>
      </c>
    </row>
    <row r="218" spans="1:65" s="2" customFormat="1" ht="16.5" customHeight="1" x14ac:dyDescent="0.2">
      <c r="A218" s="32"/>
      <c r="B218" s="143"/>
      <c r="C218" s="144" t="s">
        <v>301</v>
      </c>
      <c r="D218" s="144" t="s">
        <v>120</v>
      </c>
      <c r="E218" s="145" t="s">
        <v>472</v>
      </c>
      <c r="F218" s="146" t="s">
        <v>473</v>
      </c>
      <c r="G218" s="147" t="s">
        <v>210</v>
      </c>
      <c r="H218" s="148">
        <v>42</v>
      </c>
      <c r="I218" s="149"/>
      <c r="J218" s="150">
        <f>ROUND(I218*H218,2)</f>
        <v>0</v>
      </c>
      <c r="K218" s="146" t="s">
        <v>124</v>
      </c>
      <c r="L218" s="33"/>
      <c r="M218" s="151" t="s">
        <v>1</v>
      </c>
      <c r="N218" s="152" t="s">
        <v>38</v>
      </c>
      <c r="O218" s="58"/>
      <c r="P218" s="153">
        <f>O218*H218</f>
        <v>0</v>
      </c>
      <c r="Q218" s="153">
        <v>6.9999999999999994E-5</v>
      </c>
      <c r="R218" s="153">
        <f>Q218*H218</f>
        <v>2.9399999999999999E-3</v>
      </c>
      <c r="S218" s="153">
        <v>0</v>
      </c>
      <c r="T218" s="154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5" t="s">
        <v>467</v>
      </c>
      <c r="AT218" s="155" t="s">
        <v>120</v>
      </c>
      <c r="AU218" s="155" t="s">
        <v>83</v>
      </c>
      <c r="AY218" s="17" t="s">
        <v>117</v>
      </c>
      <c r="BE218" s="156">
        <f>IF(N218="základní",J218,0)</f>
        <v>0</v>
      </c>
      <c r="BF218" s="156">
        <f>IF(N218="snížená",J218,0)</f>
        <v>0</v>
      </c>
      <c r="BG218" s="156">
        <f>IF(N218="zákl. přenesená",J218,0)</f>
        <v>0</v>
      </c>
      <c r="BH218" s="156">
        <f>IF(N218="sníž. přenesená",J218,0)</f>
        <v>0</v>
      </c>
      <c r="BI218" s="156">
        <f>IF(N218="nulová",J218,0)</f>
        <v>0</v>
      </c>
      <c r="BJ218" s="17" t="s">
        <v>81</v>
      </c>
      <c r="BK218" s="156">
        <f>ROUND(I218*H218,2)</f>
        <v>0</v>
      </c>
      <c r="BL218" s="17" t="s">
        <v>467</v>
      </c>
      <c r="BM218" s="155" t="s">
        <v>556</v>
      </c>
    </row>
    <row r="219" spans="1:65" s="2" customFormat="1" ht="18" x14ac:dyDescent="0.2">
      <c r="A219" s="32"/>
      <c r="B219" s="33"/>
      <c r="C219" s="32"/>
      <c r="D219" s="157" t="s">
        <v>127</v>
      </c>
      <c r="E219" s="32"/>
      <c r="F219" s="158" t="s">
        <v>475</v>
      </c>
      <c r="G219" s="32"/>
      <c r="H219" s="32"/>
      <c r="I219" s="159"/>
      <c r="J219" s="32"/>
      <c r="K219" s="32"/>
      <c r="L219" s="33"/>
      <c r="M219" s="160"/>
      <c r="N219" s="161"/>
      <c r="O219" s="58"/>
      <c r="P219" s="58"/>
      <c r="Q219" s="58"/>
      <c r="R219" s="58"/>
      <c r="S219" s="58"/>
      <c r="T219" s="59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7" t="s">
        <v>127</v>
      </c>
      <c r="AU219" s="17" t="s">
        <v>83</v>
      </c>
    </row>
    <row r="220" spans="1:65" s="2" customFormat="1" ht="24.15" customHeight="1" x14ac:dyDescent="0.2">
      <c r="A220" s="32"/>
      <c r="B220" s="143"/>
      <c r="C220" s="144" t="s">
        <v>308</v>
      </c>
      <c r="D220" s="144" t="s">
        <v>120</v>
      </c>
      <c r="E220" s="145" t="s">
        <v>477</v>
      </c>
      <c r="F220" s="146" t="s">
        <v>478</v>
      </c>
      <c r="G220" s="147" t="s">
        <v>210</v>
      </c>
      <c r="H220" s="148">
        <v>42</v>
      </c>
      <c r="I220" s="149"/>
      <c r="J220" s="150">
        <f>ROUND(I220*H220,2)</f>
        <v>0</v>
      </c>
      <c r="K220" s="146" t="s">
        <v>124</v>
      </c>
      <c r="L220" s="33"/>
      <c r="M220" s="151" t="s">
        <v>1</v>
      </c>
      <c r="N220" s="152" t="s">
        <v>38</v>
      </c>
      <c r="O220" s="58"/>
      <c r="P220" s="153">
        <f>O220*H220</f>
        <v>0</v>
      </c>
      <c r="Q220" s="153">
        <v>0</v>
      </c>
      <c r="R220" s="153">
        <f>Q220*H220</f>
        <v>0</v>
      </c>
      <c r="S220" s="153">
        <v>0</v>
      </c>
      <c r="T220" s="154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55" t="s">
        <v>467</v>
      </c>
      <c r="AT220" s="155" t="s">
        <v>120</v>
      </c>
      <c r="AU220" s="155" t="s">
        <v>83</v>
      </c>
      <c r="AY220" s="17" t="s">
        <v>117</v>
      </c>
      <c r="BE220" s="156">
        <f>IF(N220="základní",J220,0)</f>
        <v>0</v>
      </c>
      <c r="BF220" s="156">
        <f>IF(N220="snížená",J220,0)</f>
        <v>0</v>
      </c>
      <c r="BG220" s="156">
        <f>IF(N220="zákl. přenesená",J220,0)</f>
        <v>0</v>
      </c>
      <c r="BH220" s="156">
        <f>IF(N220="sníž. přenesená",J220,0)</f>
        <v>0</v>
      </c>
      <c r="BI220" s="156">
        <f>IF(N220="nulová",J220,0)</f>
        <v>0</v>
      </c>
      <c r="BJ220" s="17" t="s">
        <v>81</v>
      </c>
      <c r="BK220" s="156">
        <f>ROUND(I220*H220,2)</f>
        <v>0</v>
      </c>
      <c r="BL220" s="17" t="s">
        <v>467</v>
      </c>
      <c r="BM220" s="155" t="s">
        <v>557</v>
      </c>
    </row>
    <row r="221" spans="1:65" s="2" customFormat="1" ht="18" x14ac:dyDescent="0.2">
      <c r="A221" s="32"/>
      <c r="B221" s="33"/>
      <c r="C221" s="32"/>
      <c r="D221" s="157" t="s">
        <v>127</v>
      </c>
      <c r="E221" s="32"/>
      <c r="F221" s="158" t="s">
        <v>480</v>
      </c>
      <c r="G221" s="32"/>
      <c r="H221" s="32"/>
      <c r="I221" s="159"/>
      <c r="J221" s="32"/>
      <c r="K221" s="32"/>
      <c r="L221" s="33"/>
      <c r="M221" s="160"/>
      <c r="N221" s="161"/>
      <c r="O221" s="58"/>
      <c r="P221" s="58"/>
      <c r="Q221" s="58"/>
      <c r="R221" s="58"/>
      <c r="S221" s="58"/>
      <c r="T221" s="59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7" t="s">
        <v>127</v>
      </c>
      <c r="AU221" s="17" t="s">
        <v>83</v>
      </c>
    </row>
    <row r="222" spans="1:65" s="13" customFormat="1" ht="10" x14ac:dyDescent="0.2">
      <c r="B222" s="162"/>
      <c r="D222" s="157" t="s">
        <v>128</v>
      </c>
      <c r="E222" s="163" t="s">
        <v>1</v>
      </c>
      <c r="F222" s="164" t="s">
        <v>558</v>
      </c>
      <c r="H222" s="165">
        <v>42</v>
      </c>
      <c r="I222" s="166"/>
      <c r="L222" s="162"/>
      <c r="M222" s="167"/>
      <c r="N222" s="168"/>
      <c r="O222" s="168"/>
      <c r="P222" s="168"/>
      <c r="Q222" s="168"/>
      <c r="R222" s="168"/>
      <c r="S222" s="168"/>
      <c r="T222" s="169"/>
      <c r="AT222" s="163" t="s">
        <v>128</v>
      </c>
      <c r="AU222" s="163" t="s">
        <v>83</v>
      </c>
      <c r="AV222" s="13" t="s">
        <v>83</v>
      </c>
      <c r="AW222" s="13" t="s">
        <v>30</v>
      </c>
      <c r="AX222" s="13" t="s">
        <v>81</v>
      </c>
      <c r="AY222" s="163" t="s">
        <v>117</v>
      </c>
    </row>
    <row r="223" spans="1:65" s="2" customFormat="1" ht="24.15" customHeight="1" x14ac:dyDescent="0.2">
      <c r="A223" s="32"/>
      <c r="B223" s="143"/>
      <c r="C223" s="188" t="s">
        <v>314</v>
      </c>
      <c r="D223" s="188" t="s">
        <v>268</v>
      </c>
      <c r="E223" s="189" t="s">
        <v>483</v>
      </c>
      <c r="F223" s="190" t="s">
        <v>484</v>
      </c>
      <c r="G223" s="191" t="s">
        <v>210</v>
      </c>
      <c r="H223" s="192">
        <v>44.1</v>
      </c>
      <c r="I223" s="193"/>
      <c r="J223" s="194">
        <f>ROUND(I223*H223,2)</f>
        <v>0</v>
      </c>
      <c r="K223" s="190" t="s">
        <v>124</v>
      </c>
      <c r="L223" s="195"/>
      <c r="M223" s="196" t="s">
        <v>1</v>
      </c>
      <c r="N223" s="197" t="s">
        <v>38</v>
      </c>
      <c r="O223" s="58"/>
      <c r="P223" s="153">
        <f>O223*H223</f>
        <v>0</v>
      </c>
      <c r="Q223" s="153">
        <v>7.7999999999999999E-4</v>
      </c>
      <c r="R223" s="153">
        <f>Q223*H223</f>
        <v>3.4397999999999998E-2</v>
      </c>
      <c r="S223" s="153">
        <v>0</v>
      </c>
      <c r="T223" s="154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55" t="s">
        <v>485</v>
      </c>
      <c r="AT223" s="155" t="s">
        <v>268</v>
      </c>
      <c r="AU223" s="155" t="s">
        <v>83</v>
      </c>
      <c r="AY223" s="17" t="s">
        <v>117</v>
      </c>
      <c r="BE223" s="156">
        <f>IF(N223="základní",J223,0)</f>
        <v>0</v>
      </c>
      <c r="BF223" s="156">
        <f>IF(N223="snížená",J223,0)</f>
        <v>0</v>
      </c>
      <c r="BG223" s="156">
        <f>IF(N223="zákl. přenesená",J223,0)</f>
        <v>0</v>
      </c>
      <c r="BH223" s="156">
        <f>IF(N223="sníž. přenesená",J223,0)</f>
        <v>0</v>
      </c>
      <c r="BI223" s="156">
        <f>IF(N223="nulová",J223,0)</f>
        <v>0</v>
      </c>
      <c r="BJ223" s="17" t="s">
        <v>81</v>
      </c>
      <c r="BK223" s="156">
        <f>ROUND(I223*H223,2)</f>
        <v>0</v>
      </c>
      <c r="BL223" s="17" t="s">
        <v>485</v>
      </c>
      <c r="BM223" s="155" t="s">
        <v>559</v>
      </c>
    </row>
    <row r="224" spans="1:65" s="2" customFormat="1" ht="10" x14ac:dyDescent="0.2">
      <c r="A224" s="32"/>
      <c r="B224" s="33"/>
      <c r="C224" s="32"/>
      <c r="D224" s="157" t="s">
        <v>127</v>
      </c>
      <c r="E224" s="32"/>
      <c r="F224" s="158" t="s">
        <v>484</v>
      </c>
      <c r="G224" s="32"/>
      <c r="H224" s="32"/>
      <c r="I224" s="159"/>
      <c r="J224" s="32"/>
      <c r="K224" s="32"/>
      <c r="L224" s="33"/>
      <c r="M224" s="160"/>
      <c r="N224" s="161"/>
      <c r="O224" s="58"/>
      <c r="P224" s="58"/>
      <c r="Q224" s="58"/>
      <c r="R224" s="58"/>
      <c r="S224" s="58"/>
      <c r="T224" s="59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7" t="s">
        <v>127</v>
      </c>
      <c r="AU224" s="17" t="s">
        <v>83</v>
      </c>
    </row>
    <row r="225" spans="1:51" s="13" customFormat="1" ht="10" x14ac:dyDescent="0.2">
      <c r="B225" s="162"/>
      <c r="D225" s="157" t="s">
        <v>128</v>
      </c>
      <c r="F225" s="164" t="s">
        <v>560</v>
      </c>
      <c r="H225" s="165">
        <v>44.1</v>
      </c>
      <c r="I225" s="166"/>
      <c r="L225" s="162"/>
      <c r="M225" s="170"/>
      <c r="N225" s="171"/>
      <c r="O225" s="171"/>
      <c r="P225" s="171"/>
      <c r="Q225" s="171"/>
      <c r="R225" s="171"/>
      <c r="S225" s="171"/>
      <c r="T225" s="172"/>
      <c r="AT225" s="163" t="s">
        <v>128</v>
      </c>
      <c r="AU225" s="163" t="s">
        <v>83</v>
      </c>
      <c r="AV225" s="13" t="s">
        <v>83</v>
      </c>
      <c r="AW225" s="13" t="s">
        <v>3</v>
      </c>
      <c r="AX225" s="13" t="s">
        <v>81</v>
      </c>
      <c r="AY225" s="163" t="s">
        <v>117</v>
      </c>
    </row>
    <row r="226" spans="1:51" s="2" customFormat="1" ht="7" customHeight="1" x14ac:dyDescent="0.2">
      <c r="A226" s="32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33"/>
      <c r="M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</row>
  </sheetData>
  <autoFilter ref="C123:K225" xr:uid="{00000000-0009-0000-0000-000003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000 - Vedlejší rozpočt...</vt:lpstr>
      <vt:lpstr>SO 101.1 - Chodník v ulic...</vt:lpstr>
      <vt:lpstr>SO 101.2 - Chodník v ulic...</vt:lpstr>
      <vt:lpstr>'Rekapitulace stavby'!Názvy_tisku</vt:lpstr>
      <vt:lpstr>'SO 000 - Vedlejší rozpočt...'!Názvy_tisku</vt:lpstr>
      <vt:lpstr>'SO 101.1 - Chodník v ulic...'!Názvy_tisku</vt:lpstr>
      <vt:lpstr>'SO 101.2 - Chodník v ulic...'!Názvy_tisku</vt:lpstr>
      <vt:lpstr>'Rekapitulace stavby'!Oblast_tisku</vt:lpstr>
      <vt:lpstr>'SO 000 - Vedlejší rozpočt...'!Oblast_tisku</vt:lpstr>
      <vt:lpstr>'SO 101.1 - Chodník v ulic...'!Oblast_tisku</vt:lpstr>
      <vt:lpstr>'SO 101.2 - Chodník v ulic...'!Oblast_tisku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Šárka</dc:creator>
  <cp:lastModifiedBy>Molodčenko Eva</cp:lastModifiedBy>
  <dcterms:created xsi:type="dcterms:W3CDTF">2022-10-14T12:29:47Z</dcterms:created>
  <dcterms:modified xsi:type="dcterms:W3CDTF">2023-12-18T13:02:08Z</dcterms:modified>
</cp:coreProperties>
</file>